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730" windowHeight="9735" tabRatio="806"/>
  </bookViews>
  <sheets>
    <sheet name="Summary" sheetId="1" r:id="rId1"/>
    <sheet name="ByDept" sheetId="2" r:id="rId2"/>
    <sheet name="ProgramAdjustments" sheetId="4" r:id="rId3"/>
    <sheet name="AllSources" sheetId="9" r:id="rId4"/>
    <sheet name="SPFs-RA10924" sheetId="10" r:id="rId5"/>
    <sheet name="Continuing-RA10717" sheetId="11" r:id="rId6"/>
    <sheet name="Automatic" sheetId="12" r:id="rId7"/>
  </sheets>
  <externalReferences>
    <externalReference r:id="rId8"/>
    <externalReference r:id="rId9"/>
    <externalReference r:id="rId10"/>
    <externalReference r:id="rId11"/>
  </externalReferences>
  <definedNames>
    <definedName name="_xlnm.Print_Area" localSheetId="3">AllSources!$A$1:$I$101</definedName>
    <definedName name="_xlnm.Print_Area" localSheetId="6">Automatic!$A$1:$O$100</definedName>
    <definedName name="_xlnm.Print_Area" localSheetId="1">ByDept!$A$1:$L$243</definedName>
    <definedName name="_xlnm.Print_Area" localSheetId="5">'Continuing-RA10717'!$A$1:$H$100</definedName>
    <definedName name="_xlnm.Print_Area" localSheetId="2">ProgramAdjustments!$A$1:$F$99</definedName>
    <definedName name="_xlnm.Print_Area" localSheetId="4">'SPFs-RA10924'!$A$1:$H$100</definedName>
    <definedName name="_xlnm.Print_Area" localSheetId="0">Summary!$A$1:$I$49</definedName>
    <definedName name="_xlnm.Print_Titles" localSheetId="3">AllSources!$1:$6</definedName>
    <definedName name="_xlnm.Print_Titles" localSheetId="6">Automatic!$A:$A,Automatic!$1:$5</definedName>
    <definedName name="_xlnm.Print_Titles" localSheetId="1">ByDept!$1:$6</definedName>
    <definedName name="_xlnm.Print_Titles" localSheetId="5">'Continuing-RA10717'!$A:$A,'Continuing-RA10717'!$1:$5</definedName>
    <definedName name="_xlnm.Print_Titles" localSheetId="2">ProgramAdjustments!$1:$5</definedName>
    <definedName name="_xlnm.Print_Titles" localSheetId="4">'SPFs-RA10924'!$A:$A,'SPFs-RA10924'!$1:$5</definedName>
    <definedName name="Z_5BA19E16_4FBA_4604_B3D1_F564165F1D65_.wvu.Cols" localSheetId="6" hidden="1">Automatic!#REF!</definedName>
    <definedName name="Z_5BA19E16_4FBA_4604_B3D1_F564165F1D65_.wvu.PrintArea" localSheetId="6" hidden="1">Automatic!$A$1:$O$100</definedName>
    <definedName name="Z_5BA19E16_4FBA_4604_B3D1_F564165F1D65_.wvu.PrintArea" localSheetId="5" hidden="1">'Continuing-RA10717'!$A$1:$F$100</definedName>
    <definedName name="Z_5BA19E16_4FBA_4604_B3D1_F564165F1D65_.wvu.PrintTitles" localSheetId="6" hidden="1">Automatic!$A:$A,Automatic!$1:$5</definedName>
    <definedName name="Z_5BA19E16_4FBA_4604_B3D1_F564165F1D65_.wvu.PrintTitles" localSheetId="5" hidden="1">'Continuing-RA10717'!$1:$5</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7" i="2"/>
  <c r="D227" l="1"/>
  <c r="N99" i="12" l="1"/>
  <c r="M99"/>
  <c r="L99"/>
  <c r="K99"/>
  <c r="J99"/>
  <c r="I99"/>
  <c r="H99"/>
  <c r="G99"/>
  <c r="E99"/>
  <c r="D99"/>
  <c r="C99"/>
  <c r="B99"/>
  <c r="N98"/>
  <c r="M98"/>
  <c r="L98"/>
  <c r="K98"/>
  <c r="J98"/>
  <c r="I98"/>
  <c r="H98"/>
  <c r="G98"/>
  <c r="E98"/>
  <c r="D98"/>
  <c r="C98"/>
  <c r="B98"/>
  <c r="O98" s="1"/>
  <c r="N97"/>
  <c r="M97"/>
  <c r="L97"/>
  <c r="K97"/>
  <c r="J97"/>
  <c r="I97"/>
  <c r="H97"/>
  <c r="G97"/>
  <c r="E97"/>
  <c r="D97"/>
  <c r="C97"/>
  <c r="B97"/>
  <c r="O97" s="1"/>
  <c r="N96"/>
  <c r="M96"/>
  <c r="M95" s="1"/>
  <c r="L96"/>
  <c r="K96"/>
  <c r="K95" s="1"/>
  <c r="J96"/>
  <c r="I96"/>
  <c r="I95" s="1"/>
  <c r="H96"/>
  <c r="G96"/>
  <c r="G95" s="1"/>
  <c r="E96"/>
  <c r="D96"/>
  <c r="D95" s="1"/>
  <c r="C96"/>
  <c r="B96"/>
  <c r="B95" s="1"/>
  <c r="N95"/>
  <c r="L95"/>
  <c r="J95"/>
  <c r="H95"/>
  <c r="E95"/>
  <c r="C95"/>
  <c r="N94"/>
  <c r="M94"/>
  <c r="L94"/>
  <c r="K94"/>
  <c r="J94"/>
  <c r="I94"/>
  <c r="H94"/>
  <c r="G94"/>
  <c r="E94"/>
  <c r="D94"/>
  <c r="C94"/>
  <c r="B94"/>
  <c r="O94" s="1"/>
  <c r="N89"/>
  <c r="M89"/>
  <c r="L89"/>
  <c r="K89"/>
  <c r="J89"/>
  <c r="I89"/>
  <c r="H89"/>
  <c r="G89"/>
  <c r="E89"/>
  <c r="D89"/>
  <c r="C89"/>
  <c r="N88"/>
  <c r="M88"/>
  <c r="L88"/>
  <c r="K88"/>
  <c r="J88"/>
  <c r="I88"/>
  <c r="H88"/>
  <c r="G88"/>
  <c r="E88"/>
  <c r="D88"/>
  <c r="C88"/>
  <c r="N87"/>
  <c r="M87"/>
  <c r="L87"/>
  <c r="K87"/>
  <c r="J87"/>
  <c r="I87"/>
  <c r="H87"/>
  <c r="G87"/>
  <c r="E87"/>
  <c r="D87"/>
  <c r="C87"/>
  <c r="N86"/>
  <c r="M86"/>
  <c r="L86"/>
  <c r="K86"/>
  <c r="J86"/>
  <c r="I86"/>
  <c r="H86"/>
  <c r="G86"/>
  <c r="E86"/>
  <c r="D86"/>
  <c r="C86"/>
  <c r="N85"/>
  <c r="M85"/>
  <c r="L85"/>
  <c r="K85"/>
  <c r="J85"/>
  <c r="I85"/>
  <c r="H85"/>
  <c r="G85"/>
  <c r="E85"/>
  <c r="D85"/>
  <c r="C85"/>
  <c r="N84"/>
  <c r="M84"/>
  <c r="L84"/>
  <c r="K84"/>
  <c r="J84"/>
  <c r="I84"/>
  <c r="H84"/>
  <c r="G84"/>
  <c r="E84"/>
  <c r="D84"/>
  <c r="C84"/>
  <c r="N83"/>
  <c r="M83"/>
  <c r="L83"/>
  <c r="K83"/>
  <c r="J83"/>
  <c r="I83"/>
  <c r="H83"/>
  <c r="G83"/>
  <c r="E83"/>
  <c r="D83"/>
  <c r="C83"/>
  <c r="N82"/>
  <c r="M82"/>
  <c r="L82"/>
  <c r="K82"/>
  <c r="J82"/>
  <c r="I82"/>
  <c r="H82"/>
  <c r="G82"/>
  <c r="E82"/>
  <c r="D82"/>
  <c r="C82"/>
  <c r="N81"/>
  <c r="M81"/>
  <c r="L81"/>
  <c r="K81"/>
  <c r="J81"/>
  <c r="I81"/>
  <c r="H81"/>
  <c r="G81"/>
  <c r="E81"/>
  <c r="D81"/>
  <c r="C81"/>
  <c r="N80"/>
  <c r="M80"/>
  <c r="L80"/>
  <c r="K80"/>
  <c r="J80"/>
  <c r="I80"/>
  <c r="H80"/>
  <c r="G80"/>
  <c r="E80"/>
  <c r="D80"/>
  <c r="C80"/>
  <c r="N79"/>
  <c r="M79"/>
  <c r="L79"/>
  <c r="K79"/>
  <c r="J79"/>
  <c r="I79"/>
  <c r="H79"/>
  <c r="G79"/>
  <c r="E79"/>
  <c r="D79"/>
  <c r="C79"/>
  <c r="N78"/>
  <c r="M78"/>
  <c r="L78"/>
  <c r="K78"/>
  <c r="J78"/>
  <c r="I78"/>
  <c r="H78"/>
  <c r="G78"/>
  <c r="E78"/>
  <c r="D78"/>
  <c r="C78"/>
  <c r="N77"/>
  <c r="M77"/>
  <c r="L77"/>
  <c r="K77"/>
  <c r="J77"/>
  <c r="I77"/>
  <c r="H77"/>
  <c r="G77"/>
  <c r="E77"/>
  <c r="D77"/>
  <c r="C77"/>
  <c r="N76"/>
  <c r="M76"/>
  <c r="L76"/>
  <c r="K76"/>
  <c r="J76"/>
  <c r="I76"/>
  <c r="H76"/>
  <c r="G76"/>
  <c r="E76"/>
  <c r="D76"/>
  <c r="C76"/>
  <c r="N75"/>
  <c r="M75"/>
  <c r="L75"/>
  <c r="K75"/>
  <c r="J75"/>
  <c r="I75"/>
  <c r="H75"/>
  <c r="G75"/>
  <c r="E75"/>
  <c r="D75"/>
  <c r="C75"/>
  <c r="N74"/>
  <c r="M74"/>
  <c r="L74"/>
  <c r="K74"/>
  <c r="J74"/>
  <c r="I74"/>
  <c r="H74"/>
  <c r="G74"/>
  <c r="E74"/>
  <c r="D74"/>
  <c r="C74"/>
  <c r="N73"/>
  <c r="M73"/>
  <c r="L73"/>
  <c r="K73"/>
  <c r="J73"/>
  <c r="I73"/>
  <c r="H73"/>
  <c r="G73"/>
  <c r="E73"/>
  <c r="D73"/>
  <c r="C73"/>
  <c r="N72"/>
  <c r="M72"/>
  <c r="L72"/>
  <c r="K72"/>
  <c r="J72"/>
  <c r="I72"/>
  <c r="H72"/>
  <c r="G72"/>
  <c r="E72"/>
  <c r="D72"/>
  <c r="C72"/>
  <c r="N71"/>
  <c r="M71"/>
  <c r="L71"/>
  <c r="K71"/>
  <c r="J71"/>
  <c r="I71"/>
  <c r="H71"/>
  <c r="G71"/>
  <c r="E71"/>
  <c r="D71"/>
  <c r="C71"/>
  <c r="N70"/>
  <c r="N69" s="1"/>
  <c r="M70"/>
  <c r="L70"/>
  <c r="L69" s="1"/>
  <c r="K70"/>
  <c r="J70"/>
  <c r="J69" s="1"/>
  <c r="I70"/>
  <c r="H70"/>
  <c r="H69" s="1"/>
  <c r="G70"/>
  <c r="E70"/>
  <c r="E69" s="1"/>
  <c r="D70"/>
  <c r="C70"/>
  <c r="C69" s="1"/>
  <c r="K69"/>
  <c r="N68"/>
  <c r="M68"/>
  <c r="L68"/>
  <c r="K68"/>
  <c r="J68"/>
  <c r="I68"/>
  <c r="H68"/>
  <c r="G68"/>
  <c r="E68"/>
  <c r="D68"/>
  <c r="C68"/>
  <c r="N67"/>
  <c r="M67"/>
  <c r="L67"/>
  <c r="K67"/>
  <c r="J67"/>
  <c r="I67"/>
  <c r="H67"/>
  <c r="G67"/>
  <c r="E67"/>
  <c r="D67"/>
  <c r="C67"/>
  <c r="N66"/>
  <c r="M66"/>
  <c r="L66"/>
  <c r="K66"/>
  <c r="J66"/>
  <c r="I66"/>
  <c r="H66"/>
  <c r="G66"/>
  <c r="E66"/>
  <c r="D66"/>
  <c r="C66"/>
  <c r="N65"/>
  <c r="M65"/>
  <c r="L65"/>
  <c r="K65"/>
  <c r="J65"/>
  <c r="I65"/>
  <c r="H65"/>
  <c r="G65"/>
  <c r="E65"/>
  <c r="D65"/>
  <c r="C65"/>
  <c r="N64"/>
  <c r="M64"/>
  <c r="L64"/>
  <c r="K64"/>
  <c r="J64"/>
  <c r="I64"/>
  <c r="H64"/>
  <c r="G64"/>
  <c r="E64"/>
  <c r="D64"/>
  <c r="C64"/>
  <c r="N63"/>
  <c r="M63"/>
  <c r="L63"/>
  <c r="K63"/>
  <c r="J63"/>
  <c r="I63"/>
  <c r="H63"/>
  <c r="G63"/>
  <c r="E63"/>
  <c r="D63"/>
  <c r="C63"/>
  <c r="N62"/>
  <c r="M62"/>
  <c r="L62"/>
  <c r="K62"/>
  <c r="J62"/>
  <c r="I62"/>
  <c r="H62"/>
  <c r="G62"/>
  <c r="E62"/>
  <c r="D62"/>
  <c r="C62"/>
  <c r="N61"/>
  <c r="M61"/>
  <c r="L61"/>
  <c r="K61"/>
  <c r="J61"/>
  <c r="I61"/>
  <c r="H61"/>
  <c r="G61"/>
  <c r="E61"/>
  <c r="D61"/>
  <c r="C61"/>
  <c r="N60"/>
  <c r="M60"/>
  <c r="L60"/>
  <c r="K60"/>
  <c r="J60"/>
  <c r="I60"/>
  <c r="H60"/>
  <c r="G60"/>
  <c r="E60"/>
  <c r="D60"/>
  <c r="C60"/>
  <c r="N59"/>
  <c r="M59"/>
  <c r="L59"/>
  <c r="K59"/>
  <c r="J59"/>
  <c r="I59"/>
  <c r="H59"/>
  <c r="G59"/>
  <c r="E59"/>
  <c r="D59"/>
  <c r="C59"/>
  <c r="N58"/>
  <c r="M58"/>
  <c r="L58"/>
  <c r="K58"/>
  <c r="J58"/>
  <c r="I58"/>
  <c r="H58"/>
  <c r="G58"/>
  <c r="E58"/>
  <c r="D58"/>
  <c r="C58"/>
  <c r="N57"/>
  <c r="M57"/>
  <c r="L57"/>
  <c r="K57"/>
  <c r="J57"/>
  <c r="I57"/>
  <c r="H57"/>
  <c r="G57"/>
  <c r="E57"/>
  <c r="D57"/>
  <c r="C57"/>
  <c r="N56"/>
  <c r="M56"/>
  <c r="L56"/>
  <c r="K56"/>
  <c r="J56"/>
  <c r="I56"/>
  <c r="H56"/>
  <c r="G56"/>
  <c r="E56"/>
  <c r="D56"/>
  <c r="C56"/>
  <c r="N55"/>
  <c r="M55"/>
  <c r="L55"/>
  <c r="K55"/>
  <c r="J55"/>
  <c r="I55"/>
  <c r="H55"/>
  <c r="G55"/>
  <c r="E55"/>
  <c r="D55"/>
  <c r="C55"/>
  <c r="N54"/>
  <c r="N53" s="1"/>
  <c r="M54"/>
  <c r="L54"/>
  <c r="L53" s="1"/>
  <c r="K54"/>
  <c r="J54"/>
  <c r="J53" s="1"/>
  <c r="I54"/>
  <c r="H54"/>
  <c r="H53" s="1"/>
  <c r="G54"/>
  <c r="E54"/>
  <c r="E53" s="1"/>
  <c r="D54"/>
  <c r="C54"/>
  <c r="C53" s="1"/>
  <c r="M53"/>
  <c r="K53"/>
  <c r="K49" s="1"/>
  <c r="I53"/>
  <c r="G53"/>
  <c r="D53"/>
  <c r="N52"/>
  <c r="M52"/>
  <c r="L52"/>
  <c r="K52"/>
  <c r="J52"/>
  <c r="I52"/>
  <c r="H52"/>
  <c r="G52"/>
  <c r="E52"/>
  <c r="D52"/>
  <c r="C52"/>
  <c r="N51"/>
  <c r="M51"/>
  <c r="L51"/>
  <c r="K51"/>
  <c r="J51"/>
  <c r="I51"/>
  <c r="H51"/>
  <c r="G51"/>
  <c r="E51"/>
  <c r="D51"/>
  <c r="C51"/>
  <c r="N50"/>
  <c r="M50"/>
  <c r="L50"/>
  <c r="K50"/>
  <c r="J50"/>
  <c r="I50"/>
  <c r="H50"/>
  <c r="G50"/>
  <c r="E50"/>
  <c r="D50"/>
  <c r="C50"/>
  <c r="F49"/>
  <c r="N47"/>
  <c r="M47"/>
  <c r="L47"/>
  <c r="K47"/>
  <c r="J47"/>
  <c r="I47"/>
  <c r="H47"/>
  <c r="G47"/>
  <c r="E47"/>
  <c r="D47"/>
  <c r="C47"/>
  <c r="N46"/>
  <c r="M46"/>
  <c r="L46"/>
  <c r="K46"/>
  <c r="J46"/>
  <c r="I46"/>
  <c r="H46"/>
  <c r="G46"/>
  <c r="E46"/>
  <c r="D46"/>
  <c r="C46"/>
  <c r="N45"/>
  <c r="M45"/>
  <c r="L45"/>
  <c r="K45"/>
  <c r="J45"/>
  <c r="I45"/>
  <c r="H45"/>
  <c r="G45"/>
  <c r="E45"/>
  <c r="D45"/>
  <c r="C45"/>
  <c r="N44"/>
  <c r="M44"/>
  <c r="L44"/>
  <c r="K44"/>
  <c r="J44"/>
  <c r="I44"/>
  <c r="H44"/>
  <c r="G44"/>
  <c r="E44"/>
  <c r="D44"/>
  <c r="C44"/>
  <c r="N43"/>
  <c r="M43"/>
  <c r="L43"/>
  <c r="K43"/>
  <c r="J43"/>
  <c r="I43"/>
  <c r="H43"/>
  <c r="G43"/>
  <c r="E43"/>
  <c r="D43"/>
  <c r="C43"/>
  <c r="N42"/>
  <c r="M42"/>
  <c r="L42"/>
  <c r="K42"/>
  <c r="J42"/>
  <c r="I42"/>
  <c r="H42"/>
  <c r="G42"/>
  <c r="E42"/>
  <c r="D42"/>
  <c r="C42"/>
  <c r="N41"/>
  <c r="M41"/>
  <c r="L41"/>
  <c r="K41"/>
  <c r="J41"/>
  <c r="I41"/>
  <c r="H41"/>
  <c r="G41"/>
  <c r="E41"/>
  <c r="D41"/>
  <c r="C41"/>
  <c r="N40"/>
  <c r="M40"/>
  <c r="L40"/>
  <c r="K40"/>
  <c r="J40"/>
  <c r="I40"/>
  <c r="H40"/>
  <c r="G40"/>
  <c r="E40"/>
  <c r="D40"/>
  <c r="C40"/>
  <c r="N39"/>
  <c r="M39"/>
  <c r="L39"/>
  <c r="K39"/>
  <c r="J39"/>
  <c r="I39"/>
  <c r="H39"/>
  <c r="G39"/>
  <c r="E39"/>
  <c r="D39"/>
  <c r="C39"/>
  <c r="N38"/>
  <c r="M38"/>
  <c r="L38"/>
  <c r="K38"/>
  <c r="J38"/>
  <c r="I38"/>
  <c r="H38"/>
  <c r="G38"/>
  <c r="E38"/>
  <c r="D38"/>
  <c r="C38"/>
  <c r="N37"/>
  <c r="M37"/>
  <c r="L37"/>
  <c r="K37"/>
  <c r="J37"/>
  <c r="I37"/>
  <c r="H37"/>
  <c r="G37"/>
  <c r="F37"/>
  <c r="E37"/>
  <c r="D37"/>
  <c r="C37"/>
  <c r="N36"/>
  <c r="M36"/>
  <c r="L36"/>
  <c r="K36"/>
  <c r="J36"/>
  <c r="I36"/>
  <c r="H36"/>
  <c r="G36"/>
  <c r="E36"/>
  <c r="D36"/>
  <c r="C36"/>
  <c r="N35"/>
  <c r="M35"/>
  <c r="L35"/>
  <c r="K35"/>
  <c r="J35"/>
  <c r="I35"/>
  <c r="H35"/>
  <c r="G35"/>
  <c r="E35"/>
  <c r="D35"/>
  <c r="C35"/>
  <c r="N34"/>
  <c r="M34"/>
  <c r="L34"/>
  <c r="K34"/>
  <c r="J34"/>
  <c r="I34"/>
  <c r="H34"/>
  <c r="G34"/>
  <c r="E34"/>
  <c r="D34"/>
  <c r="C34"/>
  <c r="N33"/>
  <c r="M33"/>
  <c r="L33"/>
  <c r="K33"/>
  <c r="J33"/>
  <c r="I33"/>
  <c r="H33"/>
  <c r="G33"/>
  <c r="E33"/>
  <c r="D33"/>
  <c r="C33"/>
  <c r="N32"/>
  <c r="M32"/>
  <c r="L32"/>
  <c r="K32"/>
  <c r="J32"/>
  <c r="I32"/>
  <c r="H32"/>
  <c r="G32"/>
  <c r="F32"/>
  <c r="E32"/>
  <c r="D32"/>
  <c r="C32"/>
  <c r="N31"/>
  <c r="M31"/>
  <c r="L31"/>
  <c r="K31"/>
  <c r="J31"/>
  <c r="I31"/>
  <c r="H31"/>
  <c r="G31"/>
  <c r="F31"/>
  <c r="E31"/>
  <c r="D31"/>
  <c r="C31"/>
  <c r="N30"/>
  <c r="M30"/>
  <c r="L30"/>
  <c r="K30"/>
  <c r="J30"/>
  <c r="I30"/>
  <c r="H30"/>
  <c r="G30"/>
  <c r="F30"/>
  <c r="E30"/>
  <c r="D30"/>
  <c r="C30"/>
  <c r="N29"/>
  <c r="M29"/>
  <c r="L29"/>
  <c r="K29"/>
  <c r="J29"/>
  <c r="I29"/>
  <c r="H29"/>
  <c r="G29"/>
  <c r="E29"/>
  <c r="D29"/>
  <c r="C29"/>
  <c r="N28"/>
  <c r="M28"/>
  <c r="L28"/>
  <c r="K28"/>
  <c r="J28"/>
  <c r="I28"/>
  <c r="H28"/>
  <c r="G28"/>
  <c r="E28"/>
  <c r="D28"/>
  <c r="C28"/>
  <c r="B28"/>
  <c r="N27"/>
  <c r="M27"/>
  <c r="M26" s="1"/>
  <c r="L27"/>
  <c r="K27"/>
  <c r="K26" s="1"/>
  <c r="J27"/>
  <c r="I27"/>
  <c r="I26" s="1"/>
  <c r="H27"/>
  <c r="G27"/>
  <c r="G26" s="1"/>
  <c r="E27"/>
  <c r="D27"/>
  <c r="D26" s="1"/>
  <c r="C27"/>
  <c r="H26"/>
  <c r="N25"/>
  <c r="M25"/>
  <c r="L25"/>
  <c r="K25"/>
  <c r="J25"/>
  <c r="I25"/>
  <c r="H25"/>
  <c r="G25"/>
  <c r="E25"/>
  <c r="D25"/>
  <c r="C25"/>
  <c r="N24"/>
  <c r="M24"/>
  <c r="L24"/>
  <c r="K24"/>
  <c r="J24"/>
  <c r="I24"/>
  <c r="H24"/>
  <c r="G24"/>
  <c r="E24"/>
  <c r="D24"/>
  <c r="C24"/>
  <c r="N23"/>
  <c r="M23"/>
  <c r="L23"/>
  <c r="K23"/>
  <c r="J23"/>
  <c r="I23"/>
  <c r="H23"/>
  <c r="G23"/>
  <c r="E23"/>
  <c r="D23"/>
  <c r="C23"/>
  <c r="N22"/>
  <c r="M22"/>
  <c r="L22"/>
  <c r="K22"/>
  <c r="J22"/>
  <c r="I22"/>
  <c r="H22"/>
  <c r="G22"/>
  <c r="E22"/>
  <c r="D22"/>
  <c r="C22"/>
  <c r="N21"/>
  <c r="M21"/>
  <c r="M20" s="1"/>
  <c r="L21"/>
  <c r="K21"/>
  <c r="K20" s="1"/>
  <c r="J21"/>
  <c r="I21"/>
  <c r="I20" s="1"/>
  <c r="H21"/>
  <c r="G21"/>
  <c r="G20" s="1"/>
  <c r="E21"/>
  <c r="D21"/>
  <c r="D20" s="1"/>
  <c r="C21"/>
  <c r="N20"/>
  <c r="L20"/>
  <c r="J20"/>
  <c r="H20"/>
  <c r="E20"/>
  <c r="C20"/>
  <c r="N19"/>
  <c r="M19"/>
  <c r="L19"/>
  <c r="K19"/>
  <c r="J19"/>
  <c r="I19"/>
  <c r="H19"/>
  <c r="G19"/>
  <c r="E19"/>
  <c r="D19"/>
  <c r="C19"/>
  <c r="N18"/>
  <c r="M18"/>
  <c r="L18"/>
  <c r="K18"/>
  <c r="J18"/>
  <c r="I18"/>
  <c r="H18"/>
  <c r="G18"/>
  <c r="E18"/>
  <c r="D18"/>
  <c r="C18"/>
  <c r="N17"/>
  <c r="M17"/>
  <c r="L17"/>
  <c r="K17"/>
  <c r="J17"/>
  <c r="I17"/>
  <c r="H17"/>
  <c r="G17"/>
  <c r="E17"/>
  <c r="D17"/>
  <c r="C17"/>
  <c r="N16"/>
  <c r="M16"/>
  <c r="L16"/>
  <c r="K16"/>
  <c r="J16"/>
  <c r="I16"/>
  <c r="H16"/>
  <c r="G16"/>
  <c r="E16"/>
  <c r="D16"/>
  <c r="C16"/>
  <c r="N15"/>
  <c r="M15"/>
  <c r="L15"/>
  <c r="K15"/>
  <c r="J15"/>
  <c r="I15"/>
  <c r="H15"/>
  <c r="G15"/>
  <c r="E15"/>
  <c r="D15"/>
  <c r="C15"/>
  <c r="N14"/>
  <c r="M14"/>
  <c r="L14"/>
  <c r="K14"/>
  <c r="J14"/>
  <c r="I14"/>
  <c r="H14"/>
  <c r="G14"/>
  <c r="E14"/>
  <c r="D14"/>
  <c r="C14"/>
  <c r="N13"/>
  <c r="M13"/>
  <c r="M12" s="1"/>
  <c r="L13"/>
  <c r="K13"/>
  <c r="K12" s="1"/>
  <c r="J13"/>
  <c r="I13"/>
  <c r="I12" s="1"/>
  <c r="H13"/>
  <c r="G13"/>
  <c r="G12" s="1"/>
  <c r="E13"/>
  <c r="D13"/>
  <c r="D12" s="1"/>
  <c r="C13"/>
  <c r="L12"/>
  <c r="H12"/>
  <c r="C12"/>
  <c r="N11"/>
  <c r="M11"/>
  <c r="L11"/>
  <c r="K11"/>
  <c r="J11"/>
  <c r="I11"/>
  <c r="H11"/>
  <c r="G11"/>
  <c r="E11"/>
  <c r="D11"/>
  <c r="C11"/>
  <c r="N10"/>
  <c r="M10"/>
  <c r="L10"/>
  <c r="K10"/>
  <c r="J10"/>
  <c r="I10"/>
  <c r="H10"/>
  <c r="G10"/>
  <c r="E10"/>
  <c r="D10"/>
  <c r="C10"/>
  <c r="N9"/>
  <c r="M9"/>
  <c r="L9"/>
  <c r="K9"/>
  <c r="J9"/>
  <c r="I9"/>
  <c r="H9"/>
  <c r="G9"/>
  <c r="E9"/>
  <c r="D9"/>
  <c r="C9"/>
  <c r="N8"/>
  <c r="M8"/>
  <c r="L8"/>
  <c r="K8"/>
  <c r="J8"/>
  <c r="I8"/>
  <c r="H8"/>
  <c r="G8"/>
  <c r="E8"/>
  <c r="D8"/>
  <c r="C8"/>
  <c r="N7"/>
  <c r="M7"/>
  <c r="L7"/>
  <c r="K7"/>
  <c r="J7"/>
  <c r="I7"/>
  <c r="H7"/>
  <c r="G7"/>
  <c r="E7"/>
  <c r="D7"/>
  <c r="C7"/>
  <c r="N6"/>
  <c r="M6"/>
  <c r="L6"/>
  <c r="K6"/>
  <c r="J6"/>
  <c r="I6"/>
  <c r="H6"/>
  <c r="G6"/>
  <c r="E6"/>
  <c r="D6"/>
  <c r="C6"/>
  <c r="A1"/>
  <c r="F98" i="11"/>
  <c r="E98"/>
  <c r="D98"/>
  <c r="C98"/>
  <c r="G98" s="1"/>
  <c r="H98" s="1"/>
  <c r="B98"/>
  <c r="F97"/>
  <c r="E97"/>
  <c r="D97"/>
  <c r="C97"/>
  <c r="B97"/>
  <c r="F96"/>
  <c r="E96"/>
  <c r="E95" s="1"/>
  <c r="D96"/>
  <c r="C96"/>
  <c r="G96" s="1"/>
  <c r="B96"/>
  <c r="F95"/>
  <c r="D95"/>
  <c r="B95"/>
  <c r="F94"/>
  <c r="E94"/>
  <c r="D94"/>
  <c r="C94"/>
  <c r="G94" s="1"/>
  <c r="H94" s="1"/>
  <c r="B94"/>
  <c r="H92"/>
  <c r="B91"/>
  <c r="H91" s="1"/>
  <c r="H90" s="1"/>
  <c r="G90"/>
  <c r="F90"/>
  <c r="E90"/>
  <c r="D90"/>
  <c r="C90"/>
  <c r="F89"/>
  <c r="E89"/>
  <c r="D89"/>
  <c r="C89"/>
  <c r="G89" s="1"/>
  <c r="H89" s="1"/>
  <c r="B89"/>
  <c r="F88"/>
  <c r="E88"/>
  <c r="D88"/>
  <c r="C88"/>
  <c r="G88" s="1"/>
  <c r="H88" s="1"/>
  <c r="B88"/>
  <c r="F87"/>
  <c r="E87"/>
  <c r="D87"/>
  <c r="C87"/>
  <c r="G87" s="1"/>
  <c r="H87" s="1"/>
  <c r="B87"/>
  <c r="F86"/>
  <c r="E86"/>
  <c r="D86"/>
  <c r="C86"/>
  <c r="G86" s="1"/>
  <c r="B86"/>
  <c r="F85"/>
  <c r="E85"/>
  <c r="D85"/>
  <c r="C85"/>
  <c r="G85" s="1"/>
  <c r="H85" s="1"/>
  <c r="B85"/>
  <c r="F84"/>
  <c r="E84"/>
  <c r="D84"/>
  <c r="C84"/>
  <c r="B84"/>
  <c r="F83"/>
  <c r="E83"/>
  <c r="D83"/>
  <c r="C83"/>
  <c r="G83" s="1"/>
  <c r="H83" s="1"/>
  <c r="B83"/>
  <c r="F82"/>
  <c r="E82"/>
  <c r="D82"/>
  <c r="C82"/>
  <c r="B82"/>
  <c r="F81"/>
  <c r="E81"/>
  <c r="D81"/>
  <c r="C81"/>
  <c r="G81" s="1"/>
  <c r="H81" s="1"/>
  <c r="B81"/>
  <c r="F80"/>
  <c r="E80"/>
  <c r="D80"/>
  <c r="C80"/>
  <c r="B80"/>
  <c r="F79"/>
  <c r="E79"/>
  <c r="D79"/>
  <c r="C79"/>
  <c r="G79" s="1"/>
  <c r="H79" s="1"/>
  <c r="B79"/>
  <c r="F78"/>
  <c r="E78"/>
  <c r="D78"/>
  <c r="C78"/>
  <c r="G78" s="1"/>
  <c r="H78" s="1"/>
  <c r="B78"/>
  <c r="F77"/>
  <c r="E77"/>
  <c r="D77"/>
  <c r="C77"/>
  <c r="G77" s="1"/>
  <c r="H77" s="1"/>
  <c r="B77"/>
  <c r="F76"/>
  <c r="E76"/>
  <c r="D76"/>
  <c r="C76"/>
  <c r="G76" s="1"/>
  <c r="H76" s="1"/>
  <c r="B76"/>
  <c r="F75"/>
  <c r="E75"/>
  <c r="D75"/>
  <c r="C75"/>
  <c r="G75" s="1"/>
  <c r="H75" s="1"/>
  <c r="B75"/>
  <c r="F74"/>
  <c r="E74"/>
  <c r="D74"/>
  <c r="C74"/>
  <c r="G74" s="1"/>
  <c r="H74" s="1"/>
  <c r="B74"/>
  <c r="F73"/>
  <c r="E73"/>
  <c r="D73"/>
  <c r="C73"/>
  <c r="G73" s="1"/>
  <c r="H73" s="1"/>
  <c r="B73"/>
  <c r="F72"/>
  <c r="E72"/>
  <c r="D72"/>
  <c r="C72"/>
  <c r="G72" s="1"/>
  <c r="H72" s="1"/>
  <c r="B72"/>
  <c r="F71"/>
  <c r="E71"/>
  <c r="D71"/>
  <c r="C71"/>
  <c r="G71" s="1"/>
  <c r="H71" s="1"/>
  <c r="B71"/>
  <c r="F70"/>
  <c r="E70"/>
  <c r="D70"/>
  <c r="C70"/>
  <c r="G70" s="1"/>
  <c r="B70"/>
  <c r="F69"/>
  <c r="E69"/>
  <c r="D69"/>
  <c r="C69"/>
  <c r="B69"/>
  <c r="F68"/>
  <c r="E68"/>
  <c r="D68"/>
  <c r="C68"/>
  <c r="G68" s="1"/>
  <c r="H68" s="1"/>
  <c r="B68"/>
  <c r="F67"/>
  <c r="E67"/>
  <c r="D67"/>
  <c r="C67"/>
  <c r="G67" s="1"/>
  <c r="B67"/>
  <c r="F66"/>
  <c r="E66"/>
  <c r="D66"/>
  <c r="C66"/>
  <c r="B66"/>
  <c r="F65"/>
  <c r="E65"/>
  <c r="D65"/>
  <c r="C65"/>
  <c r="G65" s="1"/>
  <c r="H65" s="1"/>
  <c r="B65"/>
  <c r="F64"/>
  <c r="E64"/>
  <c r="D64"/>
  <c r="C64"/>
  <c r="B64"/>
  <c r="F63"/>
  <c r="E63"/>
  <c r="D63"/>
  <c r="C63"/>
  <c r="G63" s="1"/>
  <c r="H63" s="1"/>
  <c r="B63"/>
  <c r="F62"/>
  <c r="E62"/>
  <c r="D62"/>
  <c r="C62"/>
  <c r="G62" s="1"/>
  <c r="H62" s="1"/>
  <c r="B62"/>
  <c r="F61"/>
  <c r="E61"/>
  <c r="D61"/>
  <c r="C61"/>
  <c r="G61" s="1"/>
  <c r="H61" s="1"/>
  <c r="B61"/>
  <c r="F59"/>
  <c r="E59"/>
  <c r="D59"/>
  <c r="C59"/>
  <c r="G59" s="1"/>
  <c r="H59" s="1"/>
  <c r="B59"/>
  <c r="F58"/>
  <c r="E58"/>
  <c r="D58"/>
  <c r="C58"/>
  <c r="B58"/>
  <c r="F56"/>
  <c r="E56"/>
  <c r="D56"/>
  <c r="C56"/>
  <c r="B56"/>
  <c r="F55"/>
  <c r="E55"/>
  <c r="D55"/>
  <c r="C55"/>
  <c r="G55" s="1"/>
  <c r="H55" s="1"/>
  <c r="B55"/>
  <c r="F54"/>
  <c r="E54"/>
  <c r="D54"/>
  <c r="C54"/>
  <c r="B54"/>
  <c r="F53"/>
  <c r="E53"/>
  <c r="D53"/>
  <c r="C53"/>
  <c r="B53"/>
  <c r="F52"/>
  <c r="E52"/>
  <c r="D52"/>
  <c r="C52"/>
  <c r="G52" s="1"/>
  <c r="H52" s="1"/>
  <c r="B52"/>
  <c r="F51"/>
  <c r="E51"/>
  <c r="D51"/>
  <c r="C51"/>
  <c r="B51"/>
  <c r="F50"/>
  <c r="E50"/>
  <c r="D50"/>
  <c r="C50"/>
  <c r="G50" s="1"/>
  <c r="B50"/>
  <c r="F49"/>
  <c r="E49"/>
  <c r="D49"/>
  <c r="C49"/>
  <c r="F47"/>
  <c r="E47"/>
  <c r="D47"/>
  <c r="C47"/>
  <c r="G47" s="1"/>
  <c r="H47" s="1"/>
  <c r="B47"/>
  <c r="F46"/>
  <c r="E46"/>
  <c r="D46"/>
  <c r="C46"/>
  <c r="B46"/>
  <c r="F45"/>
  <c r="E45"/>
  <c r="D45"/>
  <c r="C45"/>
  <c r="G45" s="1"/>
  <c r="H45" s="1"/>
  <c r="B45"/>
  <c r="F44"/>
  <c r="E44"/>
  <c r="D44"/>
  <c r="C44"/>
  <c r="B44"/>
  <c r="F43"/>
  <c r="E43"/>
  <c r="D43"/>
  <c r="C43"/>
  <c r="G43" s="1"/>
  <c r="H43" s="1"/>
  <c r="B43"/>
  <c r="F42"/>
  <c r="E42"/>
  <c r="D42"/>
  <c r="C42"/>
  <c r="B42"/>
  <c r="F41"/>
  <c r="E41"/>
  <c r="D41"/>
  <c r="C41"/>
  <c r="G41" s="1"/>
  <c r="H41" s="1"/>
  <c r="B41"/>
  <c r="F40"/>
  <c r="E40"/>
  <c r="D40"/>
  <c r="C40"/>
  <c r="B40"/>
  <c r="F39"/>
  <c r="E39"/>
  <c r="D39"/>
  <c r="C39"/>
  <c r="G39" s="1"/>
  <c r="H39" s="1"/>
  <c r="B39"/>
  <c r="F38"/>
  <c r="E38"/>
  <c r="D38"/>
  <c r="C38"/>
  <c r="B38"/>
  <c r="F37"/>
  <c r="E37"/>
  <c r="D37"/>
  <c r="C37"/>
  <c r="G37" s="1"/>
  <c r="H37" s="1"/>
  <c r="B37"/>
  <c r="F36"/>
  <c r="E36"/>
  <c r="D36"/>
  <c r="C36"/>
  <c r="B36"/>
  <c r="F35"/>
  <c r="E35"/>
  <c r="D35"/>
  <c r="C35"/>
  <c r="G35" s="1"/>
  <c r="H35" s="1"/>
  <c r="B35"/>
  <c r="F34"/>
  <c r="E34"/>
  <c r="D34"/>
  <c r="C34"/>
  <c r="B34"/>
  <c r="F33"/>
  <c r="E33"/>
  <c r="D33"/>
  <c r="C33"/>
  <c r="G33" s="1"/>
  <c r="H33" s="1"/>
  <c r="B33"/>
  <c r="F32"/>
  <c r="E32"/>
  <c r="D32"/>
  <c r="C32"/>
  <c r="B32"/>
  <c r="F31"/>
  <c r="E31"/>
  <c r="D31"/>
  <c r="C31"/>
  <c r="G31" s="1"/>
  <c r="B31"/>
  <c r="F30"/>
  <c r="E30"/>
  <c r="D30"/>
  <c r="C30"/>
  <c r="B30"/>
  <c r="F29"/>
  <c r="E29"/>
  <c r="D29"/>
  <c r="C29"/>
  <c r="G29" s="1"/>
  <c r="B29"/>
  <c r="H28"/>
  <c r="F27"/>
  <c r="E27"/>
  <c r="D27"/>
  <c r="C27"/>
  <c r="G27" s="1"/>
  <c r="B27"/>
  <c r="F26"/>
  <c r="E26"/>
  <c r="D26"/>
  <c r="C26"/>
  <c r="B26"/>
  <c r="F25"/>
  <c r="E25"/>
  <c r="D25"/>
  <c r="C25"/>
  <c r="G25" s="1"/>
  <c r="H25" s="1"/>
  <c r="B25"/>
  <c r="F24"/>
  <c r="E24"/>
  <c r="D24"/>
  <c r="C24"/>
  <c r="G24" s="1"/>
  <c r="H24" s="1"/>
  <c r="B24"/>
  <c r="F22"/>
  <c r="E22"/>
  <c r="D22"/>
  <c r="C22"/>
  <c r="G22" s="1"/>
  <c r="H22" s="1"/>
  <c r="B22"/>
  <c r="F21"/>
  <c r="E21"/>
  <c r="D21"/>
  <c r="C21"/>
  <c r="G21" s="1"/>
  <c r="B21"/>
  <c r="F20"/>
  <c r="E20"/>
  <c r="D20"/>
  <c r="C20"/>
  <c r="B20"/>
  <c r="F19"/>
  <c r="E19"/>
  <c r="D19"/>
  <c r="C19"/>
  <c r="G19" s="1"/>
  <c r="H19" s="1"/>
  <c r="B19"/>
  <c r="F18"/>
  <c r="E18"/>
  <c r="D18"/>
  <c r="C18"/>
  <c r="B18"/>
  <c r="F17"/>
  <c r="E17"/>
  <c r="D17"/>
  <c r="C17"/>
  <c r="G17" s="1"/>
  <c r="H17" s="1"/>
  <c r="B17"/>
  <c r="F16"/>
  <c r="E16"/>
  <c r="D16"/>
  <c r="C16"/>
  <c r="B16"/>
  <c r="F15"/>
  <c r="E15"/>
  <c r="D15"/>
  <c r="C15"/>
  <c r="G15" s="1"/>
  <c r="H15" s="1"/>
  <c r="B15"/>
  <c r="F14"/>
  <c r="E14"/>
  <c r="D14"/>
  <c r="C14"/>
  <c r="B14"/>
  <c r="F13"/>
  <c r="F12" s="1"/>
  <c r="E13"/>
  <c r="D13"/>
  <c r="D12" s="1"/>
  <c r="C13"/>
  <c r="B13"/>
  <c r="B12" s="1"/>
  <c r="E12"/>
  <c r="C12"/>
  <c r="F11"/>
  <c r="E11"/>
  <c r="D11"/>
  <c r="C11"/>
  <c r="G11" s="1"/>
  <c r="H11" s="1"/>
  <c r="B11"/>
  <c r="F10"/>
  <c r="E10"/>
  <c r="D10"/>
  <c r="C10"/>
  <c r="B10"/>
  <c r="F9"/>
  <c r="E9"/>
  <c r="D9"/>
  <c r="C9"/>
  <c r="G9" s="1"/>
  <c r="H9" s="1"/>
  <c r="B9"/>
  <c r="F8"/>
  <c r="E8"/>
  <c r="D8"/>
  <c r="C8"/>
  <c r="G8" s="1"/>
  <c r="H8" s="1"/>
  <c r="B8"/>
  <c r="F7"/>
  <c r="E7"/>
  <c r="D7"/>
  <c r="C7"/>
  <c r="G7" s="1"/>
  <c r="H7" s="1"/>
  <c r="B7"/>
  <c r="F6"/>
  <c r="E6"/>
  <c r="D6"/>
  <c r="C6"/>
  <c r="G6" s="1"/>
  <c r="H6" s="1"/>
  <c r="B6"/>
  <c r="A1"/>
  <c r="G98" i="10"/>
  <c r="F98"/>
  <c r="E98"/>
  <c r="D98"/>
  <c r="C98"/>
  <c r="B98"/>
  <c r="G97"/>
  <c r="F97"/>
  <c r="E97"/>
  <c r="D97"/>
  <c r="C97"/>
  <c r="B97"/>
  <c r="G96"/>
  <c r="F96"/>
  <c r="E96"/>
  <c r="D96"/>
  <c r="C96"/>
  <c r="B96"/>
  <c r="G95"/>
  <c r="F95"/>
  <c r="E95"/>
  <c r="D95"/>
  <c r="C95"/>
  <c r="B95"/>
  <c r="G94"/>
  <c r="F94"/>
  <c r="E94"/>
  <c r="D94"/>
  <c r="C94"/>
  <c r="B94"/>
  <c r="G92"/>
  <c r="F92"/>
  <c r="G91"/>
  <c r="F91"/>
  <c r="E91"/>
  <c r="F90"/>
  <c r="D90"/>
  <c r="C90"/>
  <c r="B90"/>
  <c r="G89"/>
  <c r="F89"/>
  <c r="E89"/>
  <c r="D89"/>
  <c r="C89"/>
  <c r="B89"/>
  <c r="H89" s="1"/>
  <c r="G88"/>
  <c r="F88"/>
  <c r="E88"/>
  <c r="D88"/>
  <c r="C88"/>
  <c r="B88"/>
  <c r="H88" s="1"/>
  <c r="G87"/>
  <c r="F87"/>
  <c r="E87"/>
  <c r="D87"/>
  <c r="C87"/>
  <c r="B87"/>
  <c r="H87" s="1"/>
  <c r="G86"/>
  <c r="F86"/>
  <c r="E86"/>
  <c r="D86"/>
  <c r="C86"/>
  <c r="B86"/>
  <c r="H86" s="1"/>
  <c r="G85"/>
  <c r="F85"/>
  <c r="E85"/>
  <c r="D85"/>
  <c r="C85"/>
  <c r="B85"/>
  <c r="H85" s="1"/>
  <c r="G84"/>
  <c r="F84"/>
  <c r="E84"/>
  <c r="D84"/>
  <c r="C84"/>
  <c r="B84"/>
  <c r="H84" s="1"/>
  <c r="G83"/>
  <c r="F83"/>
  <c r="E83"/>
  <c r="D83"/>
  <c r="C83"/>
  <c r="B83"/>
  <c r="H83" s="1"/>
  <c r="G82"/>
  <c r="F82"/>
  <c r="E82"/>
  <c r="D82"/>
  <c r="C82"/>
  <c r="B82"/>
  <c r="H82" s="1"/>
  <c r="G81"/>
  <c r="F81"/>
  <c r="E81"/>
  <c r="D81"/>
  <c r="C81"/>
  <c r="B81"/>
  <c r="H81" s="1"/>
  <c r="G80"/>
  <c r="F80"/>
  <c r="E80"/>
  <c r="D80"/>
  <c r="C80"/>
  <c r="B80"/>
  <c r="H80" s="1"/>
  <c r="G79"/>
  <c r="F79"/>
  <c r="E79"/>
  <c r="D79"/>
  <c r="C79"/>
  <c r="B79"/>
  <c r="H79" s="1"/>
  <c r="G78"/>
  <c r="F78"/>
  <c r="E78"/>
  <c r="D78"/>
  <c r="C78"/>
  <c r="B78"/>
  <c r="H78" s="1"/>
  <c r="G77"/>
  <c r="F77"/>
  <c r="E77"/>
  <c r="D77"/>
  <c r="C77"/>
  <c r="B77"/>
  <c r="H77" s="1"/>
  <c r="G76"/>
  <c r="F76"/>
  <c r="E76"/>
  <c r="D76"/>
  <c r="C76"/>
  <c r="B76"/>
  <c r="H76" s="1"/>
  <c r="G75"/>
  <c r="F75"/>
  <c r="E75"/>
  <c r="D75"/>
  <c r="C75"/>
  <c r="B75"/>
  <c r="H75" s="1"/>
  <c r="G74"/>
  <c r="F74"/>
  <c r="E74"/>
  <c r="D74"/>
  <c r="C74"/>
  <c r="B74"/>
  <c r="H74" s="1"/>
  <c r="G73"/>
  <c r="F73"/>
  <c r="E73"/>
  <c r="D73"/>
  <c r="C73"/>
  <c r="B73"/>
  <c r="H73" s="1"/>
  <c r="G72"/>
  <c r="F72"/>
  <c r="E72"/>
  <c r="D72"/>
  <c r="C72"/>
  <c r="B72"/>
  <c r="H72" s="1"/>
  <c r="G71"/>
  <c r="F71"/>
  <c r="E71"/>
  <c r="D71"/>
  <c r="C71"/>
  <c r="B71"/>
  <c r="H71" s="1"/>
  <c r="G70"/>
  <c r="F70"/>
  <c r="F69" s="1"/>
  <c r="E70"/>
  <c r="D70"/>
  <c r="D69" s="1"/>
  <c r="C70"/>
  <c r="B70"/>
  <c r="B69" s="1"/>
  <c r="G69"/>
  <c r="E69"/>
  <c r="C69"/>
  <c r="G68"/>
  <c r="F68"/>
  <c r="E68"/>
  <c r="D68"/>
  <c r="C68"/>
  <c r="B68"/>
  <c r="G67"/>
  <c r="F67"/>
  <c r="E67"/>
  <c r="D67"/>
  <c r="C67"/>
  <c r="B67"/>
  <c r="G66"/>
  <c r="F66"/>
  <c r="E66"/>
  <c r="D66"/>
  <c r="C66"/>
  <c r="B66"/>
  <c r="G65"/>
  <c r="F65"/>
  <c r="E65"/>
  <c r="D65"/>
  <c r="C65"/>
  <c r="B65"/>
  <c r="G64"/>
  <c r="F64"/>
  <c r="E64"/>
  <c r="D64"/>
  <c r="C64"/>
  <c r="B64"/>
  <c r="G63"/>
  <c r="F63"/>
  <c r="E63"/>
  <c r="D63"/>
  <c r="C63"/>
  <c r="B63"/>
  <c r="G62"/>
  <c r="F62"/>
  <c r="E62"/>
  <c r="D62"/>
  <c r="C62"/>
  <c r="B62"/>
  <c r="G61"/>
  <c r="F61"/>
  <c r="E61"/>
  <c r="D61"/>
  <c r="C61"/>
  <c r="B61"/>
  <c r="G60"/>
  <c r="F60"/>
  <c r="E60"/>
  <c r="D60"/>
  <c r="C60"/>
  <c r="B60"/>
  <c r="G59"/>
  <c r="F59"/>
  <c r="E59"/>
  <c r="D59"/>
  <c r="C59"/>
  <c r="B59"/>
  <c r="G58"/>
  <c r="F58"/>
  <c r="E58"/>
  <c r="D58"/>
  <c r="C58"/>
  <c r="B58"/>
  <c r="G57"/>
  <c r="F57"/>
  <c r="G56"/>
  <c r="F56"/>
  <c r="E56"/>
  <c r="D56"/>
  <c r="C56"/>
  <c r="B56"/>
  <c r="G55"/>
  <c r="F55"/>
  <c r="E55"/>
  <c r="D55"/>
  <c r="C55"/>
  <c r="B55"/>
  <c r="G54"/>
  <c r="G53" s="1"/>
  <c r="F54"/>
  <c r="E54"/>
  <c r="E53" s="1"/>
  <c r="D54"/>
  <c r="C54"/>
  <c r="C53" s="1"/>
  <c r="B54"/>
  <c r="F53"/>
  <c r="D53"/>
  <c r="B53"/>
  <c r="G52"/>
  <c r="F52"/>
  <c r="E52"/>
  <c r="D52"/>
  <c r="C52"/>
  <c r="B52"/>
  <c r="G51"/>
  <c r="F51"/>
  <c r="E51"/>
  <c r="D51"/>
  <c r="C51"/>
  <c r="B51"/>
  <c r="G50"/>
  <c r="F50"/>
  <c r="E50"/>
  <c r="D50"/>
  <c r="C50"/>
  <c r="B50"/>
  <c r="G47"/>
  <c r="F47"/>
  <c r="E47"/>
  <c r="D47"/>
  <c r="C47"/>
  <c r="B47"/>
  <c r="H47" s="1"/>
  <c r="G46"/>
  <c r="F46"/>
  <c r="E46"/>
  <c r="D46"/>
  <c r="C46"/>
  <c r="B46"/>
  <c r="H46" s="1"/>
  <c r="G45"/>
  <c r="F45"/>
  <c r="E45"/>
  <c r="D45"/>
  <c r="C45"/>
  <c r="B45"/>
  <c r="H45" s="1"/>
  <c r="G44"/>
  <c r="F44"/>
  <c r="E44"/>
  <c r="D44"/>
  <c r="C44"/>
  <c r="B44"/>
  <c r="H44" s="1"/>
  <c r="G43"/>
  <c r="F43"/>
  <c r="E43"/>
  <c r="D43"/>
  <c r="C43"/>
  <c r="B43"/>
  <c r="H43" s="1"/>
  <c r="G42"/>
  <c r="F42"/>
  <c r="E42"/>
  <c r="D42"/>
  <c r="C42"/>
  <c r="B42"/>
  <c r="H42" s="1"/>
  <c r="G41"/>
  <c r="F41"/>
  <c r="E41"/>
  <c r="D41"/>
  <c r="C41"/>
  <c r="B41"/>
  <c r="H41" s="1"/>
  <c r="G40"/>
  <c r="F40"/>
  <c r="E40"/>
  <c r="D40"/>
  <c r="C40"/>
  <c r="B40"/>
  <c r="H40" s="1"/>
  <c r="G39"/>
  <c r="F39"/>
  <c r="E39"/>
  <c r="D39"/>
  <c r="C39"/>
  <c r="B39"/>
  <c r="H39" s="1"/>
  <c r="G38"/>
  <c r="F38"/>
  <c r="E38"/>
  <c r="D38"/>
  <c r="C38"/>
  <c r="B38"/>
  <c r="H38" s="1"/>
  <c r="G37"/>
  <c r="F37"/>
  <c r="E37"/>
  <c r="D37"/>
  <c r="C37"/>
  <c r="B37"/>
  <c r="H37" s="1"/>
  <c r="G36"/>
  <c r="F36"/>
  <c r="E36"/>
  <c r="D36"/>
  <c r="C36"/>
  <c r="B36"/>
  <c r="H36" s="1"/>
  <c r="G35"/>
  <c r="F35"/>
  <c r="E35"/>
  <c r="D35"/>
  <c r="C35"/>
  <c r="B35"/>
  <c r="H35" s="1"/>
  <c r="G34"/>
  <c r="F34"/>
  <c r="E34"/>
  <c r="D34"/>
  <c r="C34"/>
  <c r="B34"/>
  <c r="H34" s="1"/>
  <c r="G33"/>
  <c r="F33"/>
  <c r="E33"/>
  <c r="D33"/>
  <c r="C33"/>
  <c r="B33"/>
  <c r="H33" s="1"/>
  <c r="G32"/>
  <c r="F32"/>
  <c r="E32"/>
  <c r="D32"/>
  <c r="C32"/>
  <c r="B32"/>
  <c r="H32" s="1"/>
  <c r="G31"/>
  <c r="F31"/>
  <c r="E31"/>
  <c r="D31"/>
  <c r="C31"/>
  <c r="B31"/>
  <c r="H31" s="1"/>
  <c r="G30"/>
  <c r="F30"/>
  <c r="E30"/>
  <c r="D30"/>
  <c r="C30"/>
  <c r="B30"/>
  <c r="G29"/>
  <c r="F29"/>
  <c r="E29"/>
  <c r="D29"/>
  <c r="C29"/>
  <c r="B29"/>
  <c r="H29" s="1"/>
  <c r="G28"/>
  <c r="F28"/>
  <c r="E28"/>
  <c r="D28"/>
  <c r="C28"/>
  <c r="B28"/>
  <c r="H28" s="1"/>
  <c r="G27"/>
  <c r="F27"/>
  <c r="E27"/>
  <c r="D27"/>
  <c r="C27"/>
  <c r="B27"/>
  <c r="H27" s="1"/>
  <c r="G26"/>
  <c r="F26"/>
  <c r="E26"/>
  <c r="D26"/>
  <c r="C26"/>
  <c r="B26"/>
  <c r="G25"/>
  <c r="F25"/>
  <c r="E25"/>
  <c r="D25"/>
  <c r="C25"/>
  <c r="B25"/>
  <c r="H25" s="1"/>
  <c r="G24"/>
  <c r="F24"/>
  <c r="E24"/>
  <c r="D24"/>
  <c r="C24"/>
  <c r="B24"/>
  <c r="H24" s="1"/>
  <c r="G23"/>
  <c r="F23"/>
  <c r="H23" s="1"/>
  <c r="G22"/>
  <c r="F22"/>
  <c r="E22"/>
  <c r="D22"/>
  <c r="C22"/>
  <c r="B22"/>
  <c r="H22" s="1"/>
  <c r="G21"/>
  <c r="F21"/>
  <c r="E21"/>
  <c r="D21"/>
  <c r="C21"/>
  <c r="B21"/>
  <c r="H21" s="1"/>
  <c r="G20"/>
  <c r="F20"/>
  <c r="E20"/>
  <c r="D20"/>
  <c r="C20"/>
  <c r="B20"/>
  <c r="G19"/>
  <c r="F19"/>
  <c r="E19"/>
  <c r="D19"/>
  <c r="C19"/>
  <c r="B19"/>
  <c r="H19" s="1"/>
  <c r="G18"/>
  <c r="F18"/>
  <c r="E18"/>
  <c r="D18"/>
  <c r="C18"/>
  <c r="B18"/>
  <c r="H18" s="1"/>
  <c r="G17"/>
  <c r="F17"/>
  <c r="E17"/>
  <c r="D17"/>
  <c r="C17"/>
  <c r="B17"/>
  <c r="H17" s="1"/>
  <c r="G16"/>
  <c r="F16"/>
  <c r="E16"/>
  <c r="D16"/>
  <c r="C16"/>
  <c r="B16"/>
  <c r="H16" s="1"/>
  <c r="G15"/>
  <c r="F15"/>
  <c r="E15"/>
  <c r="D15"/>
  <c r="C15"/>
  <c r="B15"/>
  <c r="H15" s="1"/>
  <c r="G14"/>
  <c r="F14"/>
  <c r="E14"/>
  <c r="D14"/>
  <c r="C14"/>
  <c r="B14"/>
  <c r="H14" s="1"/>
  <c r="G13"/>
  <c r="F13"/>
  <c r="E13"/>
  <c r="D13"/>
  <c r="C13"/>
  <c r="B13"/>
  <c r="H13" s="1"/>
  <c r="G12"/>
  <c r="F12"/>
  <c r="E12"/>
  <c r="D12"/>
  <c r="C12"/>
  <c r="B12"/>
  <c r="G11"/>
  <c r="F11"/>
  <c r="E11"/>
  <c r="D11"/>
  <c r="C11"/>
  <c r="B11"/>
  <c r="H11" s="1"/>
  <c r="G10"/>
  <c r="F10"/>
  <c r="E10"/>
  <c r="D10"/>
  <c r="C10"/>
  <c r="B10"/>
  <c r="H10" s="1"/>
  <c r="G9"/>
  <c r="F9"/>
  <c r="E9"/>
  <c r="D9"/>
  <c r="C9"/>
  <c r="B9"/>
  <c r="H9" s="1"/>
  <c r="G8"/>
  <c r="F8"/>
  <c r="E8"/>
  <c r="D8"/>
  <c r="C8"/>
  <c r="B8"/>
  <c r="H8" s="1"/>
  <c r="G7"/>
  <c r="F7"/>
  <c r="E7"/>
  <c r="D7"/>
  <c r="C7"/>
  <c r="B7"/>
  <c r="H7" s="1"/>
  <c r="G6"/>
  <c r="F6"/>
  <c r="E6"/>
  <c r="D6"/>
  <c r="C6"/>
  <c r="B6"/>
  <c r="H6" s="1"/>
  <c r="A1"/>
  <c r="G99" i="9"/>
  <c r="E99"/>
  <c r="C99"/>
  <c r="B99"/>
  <c r="H98"/>
  <c r="F98"/>
  <c r="E98"/>
  <c r="C98"/>
  <c r="B98"/>
  <c r="D98" s="1"/>
  <c r="I98" s="1"/>
  <c r="H97"/>
  <c r="F97"/>
  <c r="E97"/>
  <c r="C97"/>
  <c r="B97"/>
  <c r="H96"/>
  <c r="H95" s="1"/>
  <c r="F96"/>
  <c r="E96"/>
  <c r="E95" s="1"/>
  <c r="C96"/>
  <c r="C95" s="1"/>
  <c r="B96"/>
  <c r="G95"/>
  <c r="H94"/>
  <c r="F94"/>
  <c r="E94"/>
  <c r="C94"/>
  <c r="D94" s="1"/>
  <c r="I94" s="1"/>
  <c r="C93"/>
  <c r="G92"/>
  <c r="C92"/>
  <c r="H91"/>
  <c r="G91"/>
  <c r="F91"/>
  <c r="H90"/>
  <c r="F90"/>
  <c r="C90"/>
  <c r="H89"/>
  <c r="F89"/>
  <c r="C89"/>
  <c r="H88"/>
  <c r="F88"/>
  <c r="C88"/>
  <c r="H87"/>
  <c r="F87"/>
  <c r="C87"/>
  <c r="H86"/>
  <c r="F86"/>
  <c r="C86"/>
  <c r="H85"/>
  <c r="F85"/>
  <c r="C85"/>
  <c r="H84"/>
  <c r="F84"/>
  <c r="C84"/>
  <c r="H83"/>
  <c r="F83"/>
  <c r="C83"/>
  <c r="H82"/>
  <c r="F82"/>
  <c r="C82"/>
  <c r="H81"/>
  <c r="F81"/>
  <c r="C81"/>
  <c r="H80"/>
  <c r="F80"/>
  <c r="C80"/>
  <c r="H79"/>
  <c r="F79"/>
  <c r="C79"/>
  <c r="H78"/>
  <c r="F78"/>
  <c r="C78"/>
  <c r="H77"/>
  <c r="F77"/>
  <c r="C77"/>
  <c r="H76"/>
  <c r="F76"/>
  <c r="C76"/>
  <c r="H75"/>
  <c r="F75"/>
  <c r="C75"/>
  <c r="H74"/>
  <c r="F74"/>
  <c r="C74"/>
  <c r="H73"/>
  <c r="F73"/>
  <c r="C73"/>
  <c r="H72"/>
  <c r="F72"/>
  <c r="C72"/>
  <c r="H71"/>
  <c r="G71"/>
  <c r="F71"/>
  <c r="C71"/>
  <c r="C70" s="1"/>
  <c r="G70"/>
  <c r="H69"/>
  <c r="F69"/>
  <c r="C69"/>
  <c r="H68"/>
  <c r="F68"/>
  <c r="C68"/>
  <c r="H67"/>
  <c r="F67"/>
  <c r="C67"/>
  <c r="H66"/>
  <c r="F66"/>
  <c r="C66"/>
  <c r="H65"/>
  <c r="F65"/>
  <c r="C65"/>
  <c r="H64"/>
  <c r="F64"/>
  <c r="C64"/>
  <c r="H63"/>
  <c r="F63"/>
  <c r="C63"/>
  <c r="H62"/>
  <c r="F62"/>
  <c r="C62"/>
  <c r="H61"/>
  <c r="F61"/>
  <c r="C61"/>
  <c r="H60"/>
  <c r="F60"/>
  <c r="C60"/>
  <c r="H59"/>
  <c r="F59"/>
  <c r="C59"/>
  <c r="C58"/>
  <c r="H57"/>
  <c r="F57"/>
  <c r="C57"/>
  <c r="H56"/>
  <c r="F56"/>
  <c r="C56"/>
  <c r="H55"/>
  <c r="F55"/>
  <c r="C55"/>
  <c r="G54"/>
  <c r="F54"/>
  <c r="H53"/>
  <c r="F53"/>
  <c r="C53"/>
  <c r="H52"/>
  <c r="F52"/>
  <c r="C52"/>
  <c r="H51"/>
  <c r="F51"/>
  <c r="C51"/>
  <c r="G50"/>
  <c r="I49"/>
  <c r="H48"/>
  <c r="F48"/>
  <c r="C48"/>
  <c r="H47"/>
  <c r="F47"/>
  <c r="C47"/>
  <c r="H46"/>
  <c r="F46"/>
  <c r="C46"/>
  <c r="H45"/>
  <c r="F45"/>
  <c r="C45"/>
  <c r="H44"/>
  <c r="F44"/>
  <c r="C44"/>
  <c r="H43"/>
  <c r="F43"/>
  <c r="C43"/>
  <c r="H42"/>
  <c r="F42"/>
  <c r="C42"/>
  <c r="H41"/>
  <c r="F41"/>
  <c r="C41"/>
  <c r="H40"/>
  <c r="F40"/>
  <c r="C40"/>
  <c r="H39"/>
  <c r="G39"/>
  <c r="F39"/>
  <c r="C39"/>
  <c r="H38"/>
  <c r="F38"/>
  <c r="C38"/>
  <c r="H37"/>
  <c r="F37"/>
  <c r="C37"/>
  <c r="H36"/>
  <c r="F36"/>
  <c r="C36"/>
  <c r="H35"/>
  <c r="F35"/>
  <c r="C35"/>
  <c r="H34"/>
  <c r="F34"/>
  <c r="C34"/>
  <c r="H33"/>
  <c r="F33"/>
  <c r="C33"/>
  <c r="H32"/>
  <c r="G32"/>
  <c r="G31" s="1"/>
  <c r="F32"/>
  <c r="C32"/>
  <c r="C31" s="1"/>
  <c r="H31"/>
  <c r="F31"/>
  <c r="H30"/>
  <c r="G30"/>
  <c r="F30"/>
  <c r="C30"/>
  <c r="H29"/>
  <c r="F29"/>
  <c r="E29"/>
  <c r="C29"/>
  <c r="H28"/>
  <c r="H27" s="1"/>
  <c r="F28"/>
  <c r="C28"/>
  <c r="C27" s="1"/>
  <c r="G27"/>
  <c r="H26"/>
  <c r="G26"/>
  <c r="F26"/>
  <c r="C26"/>
  <c r="H25"/>
  <c r="G25"/>
  <c r="F25"/>
  <c r="C25"/>
  <c r="G24"/>
  <c r="C24"/>
  <c r="H23"/>
  <c r="G23"/>
  <c r="F23"/>
  <c r="C23"/>
  <c r="H22"/>
  <c r="G22"/>
  <c r="G21" s="1"/>
  <c r="F22"/>
  <c r="C22"/>
  <c r="H21"/>
  <c r="C21"/>
  <c r="H20"/>
  <c r="G20"/>
  <c r="F20"/>
  <c r="C20"/>
  <c r="H19"/>
  <c r="G19"/>
  <c r="F19"/>
  <c r="C19"/>
  <c r="H18"/>
  <c r="F18"/>
  <c r="C18"/>
  <c r="H17"/>
  <c r="F17"/>
  <c r="C17"/>
  <c r="H16"/>
  <c r="G16"/>
  <c r="F16"/>
  <c r="C16"/>
  <c r="H15"/>
  <c r="G15"/>
  <c r="F15"/>
  <c r="C15"/>
  <c r="H14"/>
  <c r="H13" s="1"/>
  <c r="G14"/>
  <c r="F14"/>
  <c r="F13" s="1"/>
  <c r="C14"/>
  <c r="G13"/>
  <c r="H12"/>
  <c r="F12"/>
  <c r="C12"/>
  <c r="H11"/>
  <c r="G11"/>
  <c r="F11"/>
  <c r="C11"/>
  <c r="H10"/>
  <c r="G10"/>
  <c r="F10"/>
  <c r="C10"/>
  <c r="H9"/>
  <c r="G9"/>
  <c r="F9"/>
  <c r="C9"/>
  <c r="H8"/>
  <c r="G8"/>
  <c r="F8"/>
  <c r="C8"/>
  <c r="H7"/>
  <c r="G7"/>
  <c r="F7"/>
  <c r="C7"/>
  <c r="B3"/>
  <c r="A3"/>
  <c r="F100" i="12" l="1"/>
  <c r="E12"/>
  <c r="J12"/>
  <c r="N12"/>
  <c r="C26"/>
  <c r="E26"/>
  <c r="J26"/>
  <c r="L26"/>
  <c r="N26"/>
  <c r="G49"/>
  <c r="G100" s="1"/>
  <c r="E49"/>
  <c r="D69"/>
  <c r="G69"/>
  <c r="I69"/>
  <c r="I49" s="1"/>
  <c r="I100" s="1"/>
  <c r="M69"/>
  <c r="G10" i="11"/>
  <c r="H10" s="1"/>
  <c r="G13"/>
  <c r="G32"/>
  <c r="H32" s="1"/>
  <c r="G34"/>
  <c r="H34" s="1"/>
  <c r="G36"/>
  <c r="H36" s="1"/>
  <c r="G38"/>
  <c r="H38" s="1"/>
  <c r="G40"/>
  <c r="H40" s="1"/>
  <c r="G42"/>
  <c r="H42" s="1"/>
  <c r="G44"/>
  <c r="H44" s="1"/>
  <c r="G46"/>
  <c r="H46" s="1"/>
  <c r="G54"/>
  <c r="G56"/>
  <c r="H56" s="1"/>
  <c r="G64"/>
  <c r="H64" s="1"/>
  <c r="G66"/>
  <c r="H66" s="1"/>
  <c r="G80"/>
  <c r="H80" s="1"/>
  <c r="G82"/>
  <c r="H82" s="1"/>
  <c r="G84"/>
  <c r="H84" s="1"/>
  <c r="H86"/>
  <c r="G97"/>
  <c r="H97" s="1"/>
  <c r="G14"/>
  <c r="H14" s="1"/>
  <c r="G16"/>
  <c r="H16" s="1"/>
  <c r="G18"/>
  <c r="H18" s="1"/>
  <c r="H29"/>
  <c r="G51"/>
  <c r="H51" s="1"/>
  <c r="G58"/>
  <c r="H58" s="1"/>
  <c r="H67"/>
  <c r="H55" i="10"/>
  <c r="H94"/>
  <c r="H96"/>
  <c r="H97"/>
  <c r="H95" s="1"/>
  <c r="H98"/>
  <c r="H57"/>
  <c r="H59"/>
  <c r="H60"/>
  <c r="H61"/>
  <c r="H62"/>
  <c r="H63"/>
  <c r="H64"/>
  <c r="H65"/>
  <c r="H66"/>
  <c r="H67"/>
  <c r="H68"/>
  <c r="H51"/>
  <c r="C49"/>
  <c r="C100" s="1"/>
  <c r="F21" i="9"/>
  <c r="D97"/>
  <c r="I97" s="1"/>
  <c r="F27"/>
  <c r="C13"/>
  <c r="C54"/>
  <c r="H54"/>
  <c r="F70"/>
  <c r="F50" s="1"/>
  <c r="C91"/>
  <c r="F95"/>
  <c r="C49" i="12"/>
  <c r="C100" s="1"/>
  <c r="H49"/>
  <c r="H100" s="1"/>
  <c r="J49"/>
  <c r="J100" s="1"/>
  <c r="L49"/>
  <c r="N49"/>
  <c r="M49"/>
  <c r="M100" s="1"/>
  <c r="L100"/>
  <c r="O28"/>
  <c r="D49"/>
  <c r="D100" s="1"/>
  <c r="K100"/>
  <c r="O96"/>
  <c r="O95" s="1"/>
  <c r="O99"/>
  <c r="H13" i="11"/>
  <c r="H21"/>
  <c r="G20"/>
  <c r="H20" s="1"/>
  <c r="H50"/>
  <c r="H54"/>
  <c r="G53"/>
  <c r="H53" s="1"/>
  <c r="H70"/>
  <c r="G69"/>
  <c r="H69" s="1"/>
  <c r="D100"/>
  <c r="H27"/>
  <c r="G26"/>
  <c r="H26" s="1"/>
  <c r="H31"/>
  <c r="G30"/>
  <c r="H30" s="1"/>
  <c r="B100"/>
  <c r="F100"/>
  <c r="H96"/>
  <c r="G95"/>
  <c r="E100"/>
  <c r="B90"/>
  <c r="B49" s="1"/>
  <c r="C95"/>
  <c r="C100" s="1"/>
  <c r="H12" i="10"/>
  <c r="H20"/>
  <c r="H26"/>
  <c r="H30"/>
  <c r="B49"/>
  <c r="B100" s="1"/>
  <c r="D49"/>
  <c r="D100" s="1"/>
  <c r="F49"/>
  <c r="F100" s="1"/>
  <c r="H58"/>
  <c r="H70"/>
  <c r="H50"/>
  <c r="H52"/>
  <c r="H54"/>
  <c r="H56"/>
  <c r="H91"/>
  <c r="E90"/>
  <c r="E49" s="1"/>
  <c r="E100" s="1"/>
  <c r="G90"/>
  <c r="G49" s="1"/>
  <c r="G100" s="1"/>
  <c r="H92"/>
  <c r="H50" i="9"/>
  <c r="D95"/>
  <c r="H101"/>
  <c r="D99"/>
  <c r="I99" s="1"/>
  <c r="G101"/>
  <c r="D96"/>
  <c r="I96" s="1"/>
  <c r="E100" i="12" l="1"/>
  <c r="N100"/>
  <c r="H49" i="11"/>
  <c r="G12"/>
  <c r="H12" s="1"/>
  <c r="F101" i="9"/>
  <c r="C50"/>
  <c r="C101" s="1"/>
  <c r="H95" i="11"/>
  <c r="H100" s="1"/>
  <c r="G49"/>
  <c r="G100" s="1"/>
  <c r="H69" i="10"/>
  <c r="H90"/>
  <c r="H53"/>
  <c r="I95" i="9"/>
  <c r="H49" i="10" l="1"/>
  <c r="H100" l="1"/>
  <c r="B57" i="12" l="1"/>
  <c r="O57" s="1"/>
  <c r="B22" l="1"/>
  <c r="O22" s="1"/>
  <c r="B58" l="1"/>
  <c r="O58" s="1"/>
  <c r="B92"/>
  <c r="E58" i="9"/>
  <c r="B23" i="12"/>
  <c r="O23" s="1"/>
  <c r="E59" i="9" l="1"/>
  <c r="E24" l="1"/>
  <c r="E93" l="1"/>
  <c r="B91" i="12" l="1"/>
  <c r="O91" s="1"/>
  <c r="B90" l="1"/>
  <c r="O90" s="1"/>
  <c r="E92" i="9" l="1"/>
  <c r="E91" s="1"/>
  <c r="B87" i="12" l="1"/>
  <c r="O87" s="1"/>
  <c r="B15"/>
  <c r="O15" s="1"/>
  <c r="B54"/>
  <c r="B61"/>
  <c r="O61" s="1"/>
  <c r="B60"/>
  <c r="O60" s="1"/>
  <c r="B63"/>
  <c r="O63" s="1"/>
  <c r="B64"/>
  <c r="O64" s="1"/>
  <c r="B68"/>
  <c r="O68" s="1"/>
  <c r="B70"/>
  <c r="B84"/>
  <c r="O84" s="1"/>
  <c r="B67"/>
  <c r="O67" s="1"/>
  <c r="B62"/>
  <c r="O62" s="1"/>
  <c r="B79"/>
  <c r="O79" s="1"/>
  <c r="B76"/>
  <c r="O76" s="1"/>
  <c r="B8"/>
  <c r="O8" s="1"/>
  <c r="B80"/>
  <c r="O80" s="1"/>
  <c r="B24"/>
  <c r="O24" s="1"/>
  <c r="B65"/>
  <c r="O65" s="1"/>
  <c r="B81"/>
  <c r="O81" s="1"/>
  <c r="B66"/>
  <c r="O66" s="1"/>
  <c r="B59"/>
  <c r="O59" s="1"/>
  <c r="B16"/>
  <c r="O16" s="1"/>
  <c r="B50"/>
  <c r="B10"/>
  <c r="O10" s="1"/>
  <c r="B43"/>
  <c r="O43" s="1"/>
  <c r="B89"/>
  <c r="O89" s="1"/>
  <c r="B25"/>
  <c r="O25" s="1"/>
  <c r="B39"/>
  <c r="O39" s="1"/>
  <c r="B6"/>
  <c r="O6" s="1"/>
  <c r="B19"/>
  <c r="O19" s="1"/>
  <c r="B42" l="1"/>
  <c r="O42" s="1"/>
  <c r="B37"/>
  <c r="O37" s="1"/>
  <c r="B34"/>
  <c r="O34" s="1"/>
  <c r="B33"/>
  <c r="O33" s="1"/>
  <c r="B7"/>
  <c r="O7" s="1"/>
  <c r="B36"/>
  <c r="O36" s="1"/>
  <c r="B40"/>
  <c r="O40" s="1"/>
  <c r="B11"/>
  <c r="O11" s="1"/>
  <c r="B47"/>
  <c r="O47" s="1"/>
  <c r="B73"/>
  <c r="O73" s="1"/>
  <c r="B71"/>
  <c r="O71" s="1"/>
  <c r="B35"/>
  <c r="O35" s="1"/>
  <c r="B75"/>
  <c r="O75" s="1"/>
  <c r="B72"/>
  <c r="O72" s="1"/>
  <c r="B86"/>
  <c r="O86" s="1"/>
  <c r="B77"/>
  <c r="O77" s="1"/>
  <c r="B88"/>
  <c r="O88" s="1"/>
  <c r="B78"/>
  <c r="O78" s="1"/>
  <c r="O70"/>
  <c r="O54"/>
  <c r="B29"/>
  <c r="O29" s="1"/>
  <c r="B38"/>
  <c r="O38" s="1"/>
  <c r="O50"/>
  <c r="B18"/>
  <c r="O18" s="1"/>
  <c r="B17"/>
  <c r="O17" s="1"/>
  <c r="B51"/>
  <c r="O51" s="1"/>
  <c r="B85"/>
  <c r="O85" s="1"/>
  <c r="B31"/>
  <c r="B46"/>
  <c r="O46" s="1"/>
  <c r="B45"/>
  <c r="O45" s="1"/>
  <c r="B32"/>
  <c r="O32" s="1"/>
  <c r="B83"/>
  <c r="O83" s="1"/>
  <c r="B9"/>
  <c r="O9" s="1"/>
  <c r="B56"/>
  <c r="O56" s="1"/>
  <c r="B52"/>
  <c r="O52" s="1"/>
  <c r="B82"/>
  <c r="O82" s="1"/>
  <c r="B74"/>
  <c r="O74" s="1"/>
  <c r="B44"/>
  <c r="O44" s="1"/>
  <c r="B41"/>
  <c r="O41" s="1"/>
  <c r="E79" i="9"/>
  <c r="E86"/>
  <c r="E30"/>
  <c r="E34"/>
  <c r="E75"/>
  <c r="E39"/>
  <c r="E78"/>
  <c r="E33"/>
  <c r="E42"/>
  <c r="E12"/>
  <c r="O69" i="12" l="1"/>
  <c r="B69"/>
  <c r="E57" i="9"/>
  <c r="E84"/>
  <c r="E48"/>
  <c r="E45"/>
  <c r="B30" i="12"/>
  <c r="O31"/>
  <c r="O30" s="1"/>
  <c r="E73" i="9"/>
  <c r="E18"/>
  <c r="E43"/>
  <c r="E32"/>
  <c r="E31" s="1"/>
  <c r="E61"/>
  <c r="E68"/>
  <c r="E17"/>
  <c r="E20"/>
  <c r="E25"/>
  <c r="E44"/>
  <c r="E53"/>
  <c r="E83"/>
  <c r="E35"/>
  <c r="E85"/>
  <c r="E8"/>
  <c r="E10"/>
  <c r="E89"/>
  <c r="E77"/>
  <c r="E47"/>
  <c r="E81"/>
  <c r="E46"/>
  <c r="E36"/>
  <c r="E16"/>
  <c r="E88"/>
  <c r="E74" l="1"/>
  <c r="E72"/>
  <c r="E71"/>
  <c r="E70" s="1"/>
  <c r="E26"/>
  <c r="E90"/>
  <c r="E87"/>
  <c r="E52"/>
  <c r="E19"/>
  <c r="E55"/>
  <c r="E11"/>
  <c r="E7"/>
  <c r="E64"/>
  <c r="E60"/>
  <c r="E65"/>
  <c r="E76"/>
  <c r="E67"/>
  <c r="E69"/>
  <c r="E62"/>
  <c r="E66"/>
  <c r="E63"/>
  <c r="E41"/>
  <c r="E37"/>
  <c r="E38"/>
  <c r="E40"/>
  <c r="E9"/>
  <c r="E82"/>
  <c r="E80"/>
  <c r="E51"/>
  <c r="B55" i="12" l="1"/>
  <c r="O55" l="1"/>
  <c r="O53" s="1"/>
  <c r="O49" s="1"/>
  <c r="B53"/>
  <c r="B49" s="1"/>
  <c r="E23" i="9"/>
  <c r="B27" i="12" l="1"/>
  <c r="B21"/>
  <c r="E56" i="9"/>
  <c r="E54" s="1"/>
  <c r="E50" s="1"/>
  <c r="B20" i="12" l="1"/>
  <c r="O21"/>
  <c r="O20" s="1"/>
  <c r="B26"/>
  <c r="O27"/>
  <c r="O26" s="1"/>
  <c r="E22" i="9" l="1"/>
  <c r="E21" s="1"/>
  <c r="E28"/>
  <c r="E27" s="1"/>
  <c r="B14" i="12" l="1"/>
  <c r="O14" s="1"/>
  <c r="B13" l="1"/>
  <c r="E15" i="9"/>
  <c r="B12" i="12" l="1"/>
  <c r="B100" s="1"/>
  <c r="O13"/>
  <c r="O12" s="1"/>
  <c r="O100" s="1"/>
  <c r="E14" i="9" l="1"/>
  <c r="E13" s="1"/>
  <c r="E101" s="1"/>
  <c r="B29" l="1"/>
  <c r="D29" l="1"/>
  <c r="I29" s="1"/>
  <c r="A3" i="11" l="1"/>
  <c r="A3" i="10"/>
  <c r="A3" i="12"/>
  <c r="B59" i="9" l="1"/>
  <c r="D59" s="1"/>
  <c r="I59" s="1"/>
  <c r="B60"/>
  <c r="D60" s="1"/>
  <c r="I60" s="1"/>
  <c r="B62"/>
  <c r="D62" s="1"/>
  <c r="I62" s="1"/>
  <c r="B72"/>
  <c r="D72" s="1"/>
  <c r="I72" s="1"/>
  <c r="B76"/>
  <c r="D76" s="1"/>
  <c r="I76" s="1"/>
  <c r="B77"/>
  <c r="D77" s="1"/>
  <c r="I77" s="1"/>
  <c r="B78"/>
  <c r="D78" s="1"/>
  <c r="I78" s="1"/>
  <c r="B79"/>
  <c r="D79" s="1"/>
  <c r="I79" s="1"/>
  <c r="B80"/>
  <c r="D80" s="1"/>
  <c r="I80" s="1"/>
  <c r="B82"/>
  <c r="D82" s="1"/>
  <c r="I82" s="1"/>
  <c r="B85"/>
  <c r="D85" s="1"/>
  <c r="I85" s="1"/>
  <c r="B93"/>
  <c r="D93" s="1"/>
  <c r="I93" s="1"/>
  <c r="B52"/>
  <c r="B53"/>
  <c r="D53" s="1"/>
  <c r="I53" s="1"/>
  <c r="B56"/>
  <c r="D56" s="1"/>
  <c r="I56" s="1"/>
  <c r="D52" l="1"/>
  <c r="I52" s="1"/>
  <c r="B88"/>
  <c r="D88" s="1"/>
  <c r="I88" s="1"/>
  <c r="B87"/>
  <c r="D87" s="1"/>
  <c r="I87" s="1"/>
  <c r="B58"/>
  <c r="D58" s="1"/>
  <c r="I58" s="1"/>
  <c r="B69"/>
  <c r="D69" s="1"/>
  <c r="I69" s="1"/>
  <c r="B68"/>
  <c r="D68" s="1"/>
  <c r="I68" s="1"/>
  <c r="B67"/>
  <c r="D67" s="1"/>
  <c r="I67" s="1"/>
  <c r="B66"/>
  <c r="D66" s="1"/>
  <c r="I66" s="1"/>
  <c r="B65"/>
  <c r="D65" s="1"/>
  <c r="I65" s="1"/>
  <c r="B61"/>
  <c r="D61" s="1"/>
  <c r="I61" s="1"/>
  <c r="B57"/>
  <c r="D57" s="1"/>
  <c r="I57" s="1"/>
  <c r="B83"/>
  <c r="D83" s="1"/>
  <c r="I83" s="1"/>
  <c r="B81"/>
  <c r="D81" s="1"/>
  <c r="I81" s="1"/>
  <c r="B75"/>
  <c r="D75" s="1"/>
  <c r="I75" s="1"/>
  <c r="B73"/>
  <c r="D73" s="1"/>
  <c r="I73" s="1"/>
  <c r="B64"/>
  <c r="D64" s="1"/>
  <c r="I64" s="1"/>
  <c r="B63"/>
  <c r="D63" s="1"/>
  <c r="I63" s="1"/>
  <c r="B90"/>
  <c r="D90" s="1"/>
  <c r="I90" s="1"/>
  <c r="B89"/>
  <c r="D89" s="1"/>
  <c r="I89" s="1"/>
  <c r="B86"/>
  <c r="D86" s="1"/>
  <c r="I86" s="1"/>
  <c r="B84"/>
  <c r="D84" s="1"/>
  <c r="I84" s="1"/>
  <c r="B74"/>
  <c r="D74" s="1"/>
  <c r="I74" s="1"/>
  <c r="B71" l="1"/>
  <c r="B55"/>
  <c r="B51"/>
  <c r="D51" l="1"/>
  <c r="D55"/>
  <c r="B54"/>
  <c r="B70"/>
  <c r="D71"/>
  <c r="B92"/>
  <c r="B91" l="1"/>
  <c r="B50" s="1"/>
  <c r="D92"/>
  <c r="I71"/>
  <c r="D70"/>
  <c r="I70" s="1"/>
  <c r="D54"/>
  <c r="I55"/>
  <c r="I51"/>
  <c r="I54" l="1"/>
  <c r="D91"/>
  <c r="D50" s="1"/>
  <c r="I92"/>
  <c r="I91" l="1"/>
  <c r="I50"/>
  <c r="B41"/>
  <c r="D41" s="1"/>
  <c r="I41" s="1"/>
  <c r="B42"/>
  <c r="D42" s="1"/>
  <c r="I42" s="1"/>
  <c r="B43"/>
  <c r="D43" s="1"/>
  <c r="I43" s="1"/>
  <c r="B44"/>
  <c r="D44" s="1"/>
  <c r="I44" s="1"/>
  <c r="B45"/>
  <c r="D45" s="1"/>
  <c r="I45" s="1"/>
  <c r="B46"/>
  <c r="D46" s="1"/>
  <c r="I46" s="1"/>
  <c r="B47"/>
  <c r="D47" s="1"/>
  <c r="I47" s="1"/>
  <c r="B48"/>
  <c r="D48" s="1"/>
  <c r="I48" s="1"/>
  <c r="B10"/>
  <c r="D10" s="1"/>
  <c r="I10" s="1"/>
  <c r="B11"/>
  <c r="D11" s="1"/>
  <c r="I11" s="1"/>
  <c r="B12"/>
  <c r="D12" s="1"/>
  <c r="I12" s="1"/>
  <c r="B15"/>
  <c r="D15" s="1"/>
  <c r="I15" s="1"/>
  <c r="B23"/>
  <c r="D23" s="1"/>
  <c r="I23" s="1"/>
  <c r="B24"/>
  <c r="B25"/>
  <c r="D25" s="1"/>
  <c r="I25" s="1"/>
  <c r="B35"/>
  <c r="D35" s="1"/>
  <c r="I35" s="1"/>
  <c r="B38"/>
  <c r="D38" s="1"/>
  <c r="I38" s="1"/>
  <c r="B39"/>
  <c r="D39" s="1"/>
  <c r="I39" s="1"/>
  <c r="B40"/>
  <c r="D40" s="1"/>
  <c r="I40" s="1"/>
  <c r="B26"/>
  <c r="D26" s="1"/>
  <c r="I26" s="1"/>
  <c r="D24" l="1"/>
  <c r="I24" s="1"/>
  <c r="B2"/>
  <c r="B36"/>
  <c r="D36" s="1"/>
  <c r="I36" s="1"/>
  <c r="B34"/>
  <c r="D34" s="1"/>
  <c r="I34" s="1"/>
  <c r="B33"/>
  <c r="D33" s="1"/>
  <c r="I33" s="1"/>
  <c r="B19"/>
  <c r="D19" s="1"/>
  <c r="I19" s="1"/>
  <c r="B17"/>
  <c r="D17" s="1"/>
  <c r="I17" s="1"/>
  <c r="B20"/>
  <c r="D20" s="1"/>
  <c r="I20" s="1"/>
  <c r="B18"/>
  <c r="D18" s="1"/>
  <c r="I18" s="1"/>
  <c r="B16"/>
  <c r="D16" s="1"/>
  <c r="I16" s="1"/>
  <c r="B9"/>
  <c r="D9" s="1"/>
  <c r="I9" s="1"/>
  <c r="B8"/>
  <c r="D8" s="1"/>
  <c r="I8" s="1"/>
  <c r="B30"/>
  <c r="D30" s="1"/>
  <c r="I30" s="1"/>
  <c r="B32" l="1"/>
  <c r="B37"/>
  <c r="D37" s="1"/>
  <c r="I37" s="1"/>
  <c r="B28"/>
  <c r="B22"/>
  <c r="B14"/>
  <c r="B7"/>
  <c r="D22" l="1"/>
  <c r="B21"/>
  <c r="D28"/>
  <c r="B27"/>
  <c r="D7"/>
  <c r="B13"/>
  <c r="D14"/>
  <c r="D32"/>
  <c r="B31"/>
  <c r="B101" l="1"/>
  <c r="D13"/>
  <c r="I13" s="1"/>
  <c r="I14"/>
  <c r="D31"/>
  <c r="I32"/>
  <c r="I7"/>
  <c r="D27"/>
  <c r="I28"/>
  <c r="I22"/>
  <c r="D21"/>
  <c r="D101" l="1"/>
  <c r="I27"/>
  <c r="I31"/>
  <c r="I21"/>
  <c r="I101" l="1"/>
  <c r="E99" i="4" l="1"/>
  <c r="E92"/>
  <c r="E89"/>
  <c r="E88"/>
  <c r="E85" s="1"/>
  <c r="D85"/>
  <c r="D73" s="1"/>
  <c r="C85"/>
  <c r="C73" s="1"/>
  <c r="C7" s="1"/>
  <c r="C6" s="1"/>
  <c r="B85"/>
  <c r="B73" s="1"/>
  <c r="E84"/>
  <c r="E83"/>
  <c r="E82"/>
  <c r="E81"/>
  <c r="E80"/>
  <c r="E79"/>
  <c r="E76"/>
  <c r="E71"/>
  <c r="E70"/>
  <c r="E67"/>
  <c r="D67"/>
  <c r="C67"/>
  <c r="B67"/>
  <c r="E65"/>
  <c r="E62" s="1"/>
  <c r="D62"/>
  <c r="C62"/>
  <c r="B62"/>
  <c r="E60"/>
  <c r="E57" s="1"/>
  <c r="D57"/>
  <c r="C57"/>
  <c r="B57"/>
  <c r="E55"/>
  <c r="E52" s="1"/>
  <c r="D52"/>
  <c r="C52"/>
  <c r="E50"/>
  <c r="E48"/>
  <c r="E45"/>
  <c r="D45"/>
  <c r="C45"/>
  <c r="B45"/>
  <c r="E43"/>
  <c r="E40" s="1"/>
  <c r="D40"/>
  <c r="C40"/>
  <c r="B40"/>
  <c r="E38"/>
  <c r="E36"/>
  <c r="D34"/>
  <c r="C34"/>
  <c r="B34"/>
  <c r="B32"/>
  <c r="E32" s="1"/>
  <c r="E29" s="1"/>
  <c r="D29"/>
  <c r="C29"/>
  <c r="B29"/>
  <c r="E27"/>
  <c r="E24"/>
  <c r="D24"/>
  <c r="C24"/>
  <c r="B24"/>
  <c r="E23"/>
  <c r="D23"/>
  <c r="C23"/>
  <c r="B23"/>
  <c r="E22"/>
  <c r="E20"/>
  <c r="E18"/>
  <c r="E17"/>
  <c r="E16"/>
  <c r="D16"/>
  <c r="C16"/>
  <c r="B16"/>
  <c r="E13"/>
  <c r="E10"/>
  <c r="E8"/>
  <c r="D8"/>
  <c r="C8"/>
  <c r="B8"/>
  <c r="A2"/>
  <c r="H242" i="2"/>
  <c r="G242"/>
  <c r="H241"/>
  <c r="G241"/>
  <c r="H240"/>
  <c r="G240"/>
  <c r="H239"/>
  <c r="G239"/>
  <c r="H238"/>
  <c r="G238"/>
  <c r="H237"/>
  <c r="G237"/>
  <c r="H236"/>
  <c r="G236"/>
  <c r="H235"/>
  <c r="G235"/>
  <c r="H234"/>
  <c r="G234"/>
  <c r="H233"/>
  <c r="G233"/>
  <c r="H232"/>
  <c r="G232"/>
  <c r="F232"/>
  <c r="E232"/>
  <c r="H230"/>
  <c r="G230"/>
  <c r="H228"/>
  <c r="G228"/>
  <c r="D228"/>
  <c r="L228" s="1"/>
  <c r="H227"/>
  <c r="G227"/>
  <c r="L227"/>
  <c r="H226"/>
  <c r="G226"/>
  <c r="B226"/>
  <c r="D226" s="1"/>
  <c r="L226" s="1"/>
  <c r="H225"/>
  <c r="G225"/>
  <c r="B225"/>
  <c r="D225" s="1"/>
  <c r="L225" s="1"/>
  <c r="G224"/>
  <c r="H223"/>
  <c r="G223"/>
  <c r="B223"/>
  <c r="D223" s="1"/>
  <c r="H222"/>
  <c r="G222"/>
  <c r="B222"/>
  <c r="D222" s="1"/>
  <c r="L222" s="1"/>
  <c r="H221"/>
  <c r="G221"/>
  <c r="J221" s="1"/>
  <c r="B221"/>
  <c r="D221" s="1"/>
  <c r="L221" s="1"/>
  <c r="H220"/>
  <c r="G220"/>
  <c r="B220"/>
  <c r="H219"/>
  <c r="G219"/>
  <c r="B219"/>
  <c r="D219" s="1"/>
  <c r="L219" s="1"/>
  <c r="H218"/>
  <c r="F218"/>
  <c r="F216" s="1"/>
  <c r="E218"/>
  <c r="C218"/>
  <c r="C216" s="1"/>
  <c r="H217"/>
  <c r="H216" s="1"/>
  <c r="G217"/>
  <c r="B217"/>
  <c r="D217" s="1"/>
  <c r="E216"/>
  <c r="H214"/>
  <c r="J214" s="1"/>
  <c r="D214"/>
  <c r="H213"/>
  <c r="J213" s="1"/>
  <c r="J212" s="1"/>
  <c r="B213"/>
  <c r="D213" s="1"/>
  <c r="D212" s="1"/>
  <c r="L212"/>
  <c r="K212"/>
  <c r="K171" s="1"/>
  <c r="H212"/>
  <c r="G212"/>
  <c r="F212"/>
  <c r="E212"/>
  <c r="C212"/>
  <c r="B212"/>
  <c r="H211"/>
  <c r="L211" s="1"/>
  <c r="G211"/>
  <c r="D211"/>
  <c r="H210"/>
  <c r="L210" s="1"/>
  <c r="G210"/>
  <c r="D210"/>
  <c r="H209"/>
  <c r="L209" s="1"/>
  <c r="G209"/>
  <c r="D209"/>
  <c r="H208"/>
  <c r="L208" s="1"/>
  <c r="G208"/>
  <c r="D208"/>
  <c r="H207"/>
  <c r="L207" s="1"/>
  <c r="G207"/>
  <c r="D207"/>
  <c r="H206"/>
  <c r="L206" s="1"/>
  <c r="D206"/>
  <c r="H205"/>
  <c r="L205" s="1"/>
  <c r="G205"/>
  <c r="D205"/>
  <c r="H204"/>
  <c r="L204" s="1"/>
  <c r="G204"/>
  <c r="J204" s="1"/>
  <c r="D204"/>
  <c r="H203"/>
  <c r="L203" s="1"/>
  <c r="G203"/>
  <c r="D203"/>
  <c r="H202"/>
  <c r="L202" s="1"/>
  <c r="G202"/>
  <c r="J202" s="1"/>
  <c r="D202"/>
  <c r="H201"/>
  <c r="L201" s="1"/>
  <c r="D201"/>
  <c r="H200"/>
  <c r="L200" s="1"/>
  <c r="D200"/>
  <c r="H199"/>
  <c r="L199" s="1"/>
  <c r="G199"/>
  <c r="D199"/>
  <c r="H198"/>
  <c r="L198" s="1"/>
  <c r="G198"/>
  <c r="J198" s="1"/>
  <c r="D198"/>
  <c r="H197"/>
  <c r="G197"/>
  <c r="B197"/>
  <c r="L197" s="1"/>
  <c r="H196"/>
  <c r="L196" s="1"/>
  <c r="G196"/>
  <c r="J196" s="1"/>
  <c r="D196"/>
  <c r="H195"/>
  <c r="L195" s="1"/>
  <c r="G195"/>
  <c r="D195"/>
  <c r="H194"/>
  <c r="L194" s="1"/>
  <c r="G194"/>
  <c r="J194" s="1"/>
  <c r="D194"/>
  <c r="H193"/>
  <c r="L193" s="1"/>
  <c r="G193"/>
  <c r="D193"/>
  <c r="H192"/>
  <c r="G192"/>
  <c r="B192"/>
  <c r="L192" s="1"/>
  <c r="H191"/>
  <c r="F191"/>
  <c r="E191"/>
  <c r="C191"/>
  <c r="B191"/>
  <c r="H190"/>
  <c r="L190" s="1"/>
  <c r="G190"/>
  <c r="D190"/>
  <c r="H189"/>
  <c r="L189" s="1"/>
  <c r="G189"/>
  <c r="D189"/>
  <c r="H188"/>
  <c r="L188" s="1"/>
  <c r="D188"/>
  <c r="H187"/>
  <c r="L187" s="1"/>
  <c r="G187"/>
  <c r="D187"/>
  <c r="H186"/>
  <c r="L186" s="1"/>
  <c r="G186"/>
  <c r="J186" s="1"/>
  <c r="D186"/>
  <c r="H185"/>
  <c r="L185" s="1"/>
  <c r="D185"/>
  <c r="H184"/>
  <c r="L184" s="1"/>
  <c r="G184"/>
  <c r="D184"/>
  <c r="H183"/>
  <c r="L183" s="1"/>
  <c r="G183"/>
  <c r="J183" s="1"/>
  <c r="D183"/>
  <c r="H182"/>
  <c r="D182"/>
  <c r="H181"/>
  <c r="L181" s="1"/>
  <c r="G181"/>
  <c r="D181"/>
  <c r="H180"/>
  <c r="L180" s="1"/>
  <c r="G180"/>
  <c r="J180" s="1"/>
  <c r="D180"/>
  <c r="H179"/>
  <c r="D179"/>
  <c r="H178"/>
  <c r="L178" s="1"/>
  <c r="G178"/>
  <c r="D178"/>
  <c r="H177"/>
  <c r="L177" s="1"/>
  <c r="G177"/>
  <c r="D177"/>
  <c r="H176"/>
  <c r="L176" s="1"/>
  <c r="G176"/>
  <c r="D176"/>
  <c r="D175" s="1"/>
  <c r="F175"/>
  <c r="E175"/>
  <c r="C175"/>
  <c r="B175"/>
  <c r="H174"/>
  <c r="L174" s="1"/>
  <c r="G174"/>
  <c r="D174"/>
  <c r="H173"/>
  <c r="G173"/>
  <c r="B173"/>
  <c r="L173" s="1"/>
  <c r="H172"/>
  <c r="L172" s="1"/>
  <c r="G172"/>
  <c r="D172"/>
  <c r="E171"/>
  <c r="H169"/>
  <c r="L169" s="1"/>
  <c r="G169"/>
  <c r="D169"/>
  <c r="H168"/>
  <c r="L168" s="1"/>
  <c r="G168"/>
  <c r="D168"/>
  <c r="H167"/>
  <c r="L167" s="1"/>
  <c r="G167"/>
  <c r="D167"/>
  <c r="H166"/>
  <c r="L166" s="1"/>
  <c r="G166"/>
  <c r="D166"/>
  <c r="H165"/>
  <c r="L165" s="1"/>
  <c r="G165"/>
  <c r="D165"/>
  <c r="H164"/>
  <c r="L164" s="1"/>
  <c r="G164"/>
  <c r="D164"/>
  <c r="H163"/>
  <c r="L163" s="1"/>
  <c r="G163"/>
  <c r="D163"/>
  <c r="H162"/>
  <c r="G162"/>
  <c r="B162"/>
  <c r="D162" s="1"/>
  <c r="L162" s="1"/>
  <c r="H161"/>
  <c r="G161"/>
  <c r="J161" s="1"/>
  <c r="D161"/>
  <c r="L161" s="1"/>
  <c r="H160"/>
  <c r="G160"/>
  <c r="B160"/>
  <c r="D160" s="1"/>
  <c r="L160" s="1"/>
  <c r="H159"/>
  <c r="G159"/>
  <c r="J159" s="1"/>
  <c r="B159"/>
  <c r="D159" s="1"/>
  <c r="L159" s="1"/>
  <c r="H158"/>
  <c r="G158"/>
  <c r="D158"/>
  <c r="L158" s="1"/>
  <c r="H157"/>
  <c r="G157"/>
  <c r="D157"/>
  <c r="L157" s="1"/>
  <c r="H156"/>
  <c r="G156"/>
  <c r="D156"/>
  <c r="L156" s="1"/>
  <c r="H155"/>
  <c r="G155"/>
  <c r="J155" s="1"/>
  <c r="D155"/>
  <c r="L155" s="1"/>
  <c r="H154"/>
  <c r="G154"/>
  <c r="B154"/>
  <c r="D154" s="1"/>
  <c r="L154" s="1"/>
  <c r="H153"/>
  <c r="G153"/>
  <c r="B153"/>
  <c r="D153" s="1"/>
  <c r="H152"/>
  <c r="F152"/>
  <c r="E152"/>
  <c r="C152"/>
  <c r="H151"/>
  <c r="G151"/>
  <c r="B151"/>
  <c r="D151" s="1"/>
  <c r="L151" s="1"/>
  <c r="H150"/>
  <c r="G150"/>
  <c r="D150"/>
  <c r="H149"/>
  <c r="H148" s="1"/>
  <c r="G149"/>
  <c r="D149"/>
  <c r="L149" s="1"/>
  <c r="F148"/>
  <c r="E148"/>
  <c r="C148"/>
  <c r="B148"/>
  <c r="H147"/>
  <c r="G147"/>
  <c r="B147"/>
  <c r="D147" s="1"/>
  <c r="L147" s="1"/>
  <c r="H146"/>
  <c r="G146"/>
  <c r="B146"/>
  <c r="D146" s="1"/>
  <c r="L146" s="1"/>
  <c r="H145"/>
  <c r="D145"/>
  <c r="H144"/>
  <c r="G144"/>
  <c r="D144"/>
  <c r="L144" s="1"/>
  <c r="H143"/>
  <c r="G143"/>
  <c r="B143"/>
  <c r="D143" s="1"/>
  <c r="H142"/>
  <c r="F142"/>
  <c r="E142"/>
  <c r="C142"/>
  <c r="B142"/>
  <c r="H141"/>
  <c r="G141"/>
  <c r="B141"/>
  <c r="D141" s="1"/>
  <c r="L141" s="1"/>
  <c r="H140"/>
  <c r="G140"/>
  <c r="J140" s="1"/>
  <c r="B140"/>
  <c r="D140" s="1"/>
  <c r="L140" s="1"/>
  <c r="H139"/>
  <c r="G139"/>
  <c r="D139"/>
  <c r="L139" s="1"/>
  <c r="H138"/>
  <c r="G138"/>
  <c r="D138"/>
  <c r="L138" s="1"/>
  <c r="H137"/>
  <c r="G137"/>
  <c r="B137"/>
  <c r="D137" s="1"/>
  <c r="L137" s="1"/>
  <c r="H136"/>
  <c r="G136"/>
  <c r="J136" s="1"/>
  <c r="B136"/>
  <c r="D136" s="1"/>
  <c r="L136" s="1"/>
  <c r="H135"/>
  <c r="H134" s="1"/>
  <c r="G135"/>
  <c r="B135"/>
  <c r="D135" s="1"/>
  <c r="G134"/>
  <c r="F134"/>
  <c r="E134"/>
  <c r="E127" s="1"/>
  <c r="E126" s="1"/>
  <c r="E125" s="1"/>
  <c r="C134"/>
  <c r="H133"/>
  <c r="G133"/>
  <c r="D133"/>
  <c r="L133" s="1"/>
  <c r="H132"/>
  <c r="G132"/>
  <c r="B132"/>
  <c r="D132" s="1"/>
  <c r="L132" s="1"/>
  <c r="H131"/>
  <c r="G131"/>
  <c r="B131"/>
  <c r="D131" s="1"/>
  <c r="L131" s="1"/>
  <c r="H130"/>
  <c r="G130"/>
  <c r="B130"/>
  <c r="L130" s="1"/>
  <c r="H129"/>
  <c r="L129" s="1"/>
  <c r="G129"/>
  <c r="D129"/>
  <c r="H128"/>
  <c r="L128" s="1"/>
  <c r="G128"/>
  <c r="D128"/>
  <c r="K126"/>
  <c r="H121"/>
  <c r="F121"/>
  <c r="E121"/>
  <c r="H120"/>
  <c r="F120"/>
  <c r="E120"/>
  <c r="G120" s="1"/>
  <c r="H119"/>
  <c r="F119"/>
  <c r="E119"/>
  <c r="H118"/>
  <c r="F118"/>
  <c r="E118"/>
  <c r="G118" s="1"/>
  <c r="H117"/>
  <c r="F117"/>
  <c r="F116" s="1"/>
  <c r="E117"/>
  <c r="H116"/>
  <c r="E116"/>
  <c r="H115"/>
  <c r="F115"/>
  <c r="E115"/>
  <c r="H114"/>
  <c r="F114"/>
  <c r="E114"/>
  <c r="H113"/>
  <c r="F113"/>
  <c r="E113"/>
  <c r="H112"/>
  <c r="H111" s="1"/>
  <c r="F112"/>
  <c r="E112"/>
  <c r="E111" s="1"/>
  <c r="H109"/>
  <c r="F109"/>
  <c r="E109"/>
  <c r="H108"/>
  <c r="F108"/>
  <c r="E108"/>
  <c r="H107"/>
  <c r="F107"/>
  <c r="E107"/>
  <c r="H106"/>
  <c r="F106"/>
  <c r="E106"/>
  <c r="H104"/>
  <c r="F104"/>
  <c r="E104"/>
  <c r="H103"/>
  <c r="F103"/>
  <c r="E103"/>
  <c r="H102"/>
  <c r="F102"/>
  <c r="E102"/>
  <c r="H101"/>
  <c r="F101"/>
  <c r="E101"/>
  <c r="H100"/>
  <c r="H99" s="1"/>
  <c r="F100"/>
  <c r="E100"/>
  <c r="H98"/>
  <c r="H97" s="1"/>
  <c r="F98"/>
  <c r="E98"/>
  <c r="H95"/>
  <c r="F95"/>
  <c r="E95"/>
  <c r="H94"/>
  <c r="F94"/>
  <c r="F93" s="1"/>
  <c r="E94"/>
  <c r="H93"/>
  <c r="H92"/>
  <c r="F92"/>
  <c r="E92"/>
  <c r="G92" s="1"/>
  <c r="J92" s="1"/>
  <c r="H91"/>
  <c r="F91"/>
  <c r="E91"/>
  <c r="H90"/>
  <c r="F90"/>
  <c r="E90"/>
  <c r="G90" s="1"/>
  <c r="H89"/>
  <c r="F89"/>
  <c r="E89"/>
  <c r="H88"/>
  <c r="F88"/>
  <c r="E88"/>
  <c r="G88" s="1"/>
  <c r="H87"/>
  <c r="F87"/>
  <c r="E87"/>
  <c r="H86"/>
  <c r="F86"/>
  <c r="E86"/>
  <c r="G86" s="1"/>
  <c r="H85"/>
  <c r="F85"/>
  <c r="E85"/>
  <c r="H84"/>
  <c r="F84"/>
  <c r="E84"/>
  <c r="H83"/>
  <c r="F83"/>
  <c r="E83"/>
  <c r="H82"/>
  <c r="F82"/>
  <c r="E82"/>
  <c r="H81"/>
  <c r="F81"/>
  <c r="E81"/>
  <c r="H80"/>
  <c r="F80"/>
  <c r="E80"/>
  <c r="G80" s="1"/>
  <c r="H79"/>
  <c r="F79"/>
  <c r="E79"/>
  <c r="H78"/>
  <c r="F78"/>
  <c r="E78"/>
  <c r="H77"/>
  <c r="F77"/>
  <c r="E77"/>
  <c r="H76"/>
  <c r="F76"/>
  <c r="E76"/>
  <c r="H75"/>
  <c r="F75"/>
  <c r="E75"/>
  <c r="H74"/>
  <c r="F74"/>
  <c r="E74"/>
  <c r="G74" s="1"/>
  <c r="J74" s="1"/>
  <c r="H73"/>
  <c r="F73"/>
  <c r="F72" s="1"/>
  <c r="E73"/>
  <c r="H72"/>
  <c r="E72"/>
  <c r="H71"/>
  <c r="F71"/>
  <c r="E71"/>
  <c r="H70"/>
  <c r="F70"/>
  <c r="E70"/>
  <c r="H69"/>
  <c r="F69"/>
  <c r="E69"/>
  <c r="H68"/>
  <c r="F68"/>
  <c r="E68"/>
  <c r="H67"/>
  <c r="F67"/>
  <c r="E67"/>
  <c r="H66"/>
  <c r="F66"/>
  <c r="E66"/>
  <c r="H65"/>
  <c r="F65"/>
  <c r="E65"/>
  <c r="H64"/>
  <c r="F64"/>
  <c r="E64"/>
  <c r="H63"/>
  <c r="F63"/>
  <c r="E63"/>
  <c r="H62"/>
  <c r="F62"/>
  <c r="E62"/>
  <c r="H61"/>
  <c r="F61"/>
  <c r="E61"/>
  <c r="H60"/>
  <c r="F60"/>
  <c r="E60"/>
  <c r="H59"/>
  <c r="F59"/>
  <c r="E59"/>
  <c r="H58"/>
  <c r="F58"/>
  <c r="E58"/>
  <c r="G58" s="1"/>
  <c r="J58" s="1"/>
  <c r="H57"/>
  <c r="F57"/>
  <c r="F56" s="1"/>
  <c r="E57"/>
  <c r="H56"/>
  <c r="H55"/>
  <c r="F55"/>
  <c r="E55"/>
  <c r="H54"/>
  <c r="F54"/>
  <c r="E54"/>
  <c r="H53"/>
  <c r="F53"/>
  <c r="E53"/>
  <c r="H50"/>
  <c r="F50"/>
  <c r="E50"/>
  <c r="H49"/>
  <c r="F49"/>
  <c r="E49"/>
  <c r="H48"/>
  <c r="F48"/>
  <c r="E48"/>
  <c r="H47"/>
  <c r="F47"/>
  <c r="E47"/>
  <c r="H46"/>
  <c r="F46"/>
  <c r="E46"/>
  <c r="H45"/>
  <c r="F45"/>
  <c r="E45"/>
  <c r="H44"/>
  <c r="F44"/>
  <c r="E44"/>
  <c r="H43"/>
  <c r="F43"/>
  <c r="E43"/>
  <c r="H42"/>
  <c r="F42"/>
  <c r="E42"/>
  <c r="H41"/>
  <c r="F41"/>
  <c r="E41"/>
  <c r="H40"/>
  <c r="F40"/>
  <c r="E40"/>
  <c r="H39"/>
  <c r="F39"/>
  <c r="E39"/>
  <c r="H38"/>
  <c r="F38"/>
  <c r="E38"/>
  <c r="H37"/>
  <c r="F37"/>
  <c r="E37"/>
  <c r="H36"/>
  <c r="F36"/>
  <c r="E36"/>
  <c r="H35"/>
  <c r="F35"/>
  <c r="E35"/>
  <c r="H34"/>
  <c r="H33" s="1"/>
  <c r="F34"/>
  <c r="E34"/>
  <c r="E33"/>
  <c r="H32"/>
  <c r="F32"/>
  <c r="E32"/>
  <c r="H31"/>
  <c r="F31"/>
  <c r="E31"/>
  <c r="H30"/>
  <c r="F30"/>
  <c r="E30"/>
  <c r="F29"/>
  <c r="E29"/>
  <c r="H28"/>
  <c r="F28"/>
  <c r="E28"/>
  <c r="G28" s="1"/>
  <c r="J28" s="1"/>
  <c r="H27"/>
  <c r="F27"/>
  <c r="E27"/>
  <c r="H26"/>
  <c r="F26"/>
  <c r="E26"/>
  <c r="G26" s="1"/>
  <c r="J26" s="1"/>
  <c r="H25"/>
  <c r="F25"/>
  <c r="F23" s="1"/>
  <c r="E25"/>
  <c r="H24"/>
  <c r="H23" s="1"/>
  <c r="F24"/>
  <c r="E24"/>
  <c r="G24" s="1"/>
  <c r="E23"/>
  <c r="H22"/>
  <c r="F22"/>
  <c r="E22"/>
  <c r="H21"/>
  <c r="F21"/>
  <c r="E21"/>
  <c r="H20"/>
  <c r="F20"/>
  <c r="E20"/>
  <c r="H19"/>
  <c r="F19"/>
  <c r="E19"/>
  <c r="H18"/>
  <c r="F18"/>
  <c r="E18"/>
  <c r="H17"/>
  <c r="F17"/>
  <c r="E17"/>
  <c r="H16"/>
  <c r="F16"/>
  <c r="E16"/>
  <c r="E15"/>
  <c r="H14"/>
  <c r="F14"/>
  <c r="E14"/>
  <c r="H13"/>
  <c r="F13"/>
  <c r="E13"/>
  <c r="H12"/>
  <c r="F12"/>
  <c r="E12"/>
  <c r="H11"/>
  <c r="F11"/>
  <c r="E11"/>
  <c r="H10"/>
  <c r="F10"/>
  <c r="E10"/>
  <c r="H9"/>
  <c r="F9"/>
  <c r="E9"/>
  <c r="A2"/>
  <c r="A1"/>
  <c r="D44" i="1"/>
  <c r="H44" s="1"/>
  <c r="E43"/>
  <c r="D43"/>
  <c r="E42"/>
  <c r="D42"/>
  <c r="E41"/>
  <c r="D41"/>
  <c r="E40"/>
  <c r="D40"/>
  <c r="E39"/>
  <c r="D39"/>
  <c r="E38"/>
  <c r="D38"/>
  <c r="E37"/>
  <c r="D37"/>
  <c r="E36"/>
  <c r="D36"/>
  <c r="E35"/>
  <c r="D35"/>
  <c r="E34"/>
  <c r="H34" s="1"/>
  <c r="D33"/>
  <c r="C33"/>
  <c r="B33"/>
  <c r="E31"/>
  <c r="D31"/>
  <c r="H31" s="1"/>
  <c r="E29"/>
  <c r="D29"/>
  <c r="E28"/>
  <c r="D28"/>
  <c r="E27"/>
  <c r="C27"/>
  <c r="C26" s="1"/>
  <c r="B27"/>
  <c r="G26"/>
  <c r="E22"/>
  <c r="B22"/>
  <c r="D22" s="1"/>
  <c r="H22" s="1"/>
  <c r="E21"/>
  <c r="D21"/>
  <c r="H21" s="1"/>
  <c r="B21"/>
  <c r="E20"/>
  <c r="B20"/>
  <c r="D20" s="1"/>
  <c r="E19"/>
  <c r="B19"/>
  <c r="D19" s="1"/>
  <c r="E18"/>
  <c r="B18"/>
  <c r="D18" s="1"/>
  <c r="C17"/>
  <c r="C12" s="1"/>
  <c r="B17"/>
  <c r="E16"/>
  <c r="B16"/>
  <c r="D16" s="1"/>
  <c r="H16" s="1"/>
  <c r="E15"/>
  <c r="B15"/>
  <c r="D15" s="1"/>
  <c r="E14"/>
  <c r="B14"/>
  <c r="D14" s="1"/>
  <c r="H14" s="1"/>
  <c r="E13"/>
  <c r="B13"/>
  <c r="D13" s="1"/>
  <c r="E10"/>
  <c r="C10"/>
  <c r="B10"/>
  <c r="E9"/>
  <c r="E8" s="1"/>
  <c r="C9"/>
  <c r="B9"/>
  <c r="B8" s="1"/>
  <c r="A3"/>
  <c r="E34" i="4" l="1"/>
  <c r="B7"/>
  <c r="D7"/>
  <c r="D6" s="1"/>
  <c r="E73"/>
  <c r="G16" i="2"/>
  <c r="H15"/>
  <c r="F15"/>
  <c r="G18"/>
  <c r="J18" s="1"/>
  <c r="G20"/>
  <c r="G22"/>
  <c r="J22" s="1"/>
  <c r="F33"/>
  <c r="G37"/>
  <c r="G39"/>
  <c r="G41"/>
  <c r="J41" s="1"/>
  <c r="G43"/>
  <c r="G45"/>
  <c r="J45" s="1"/>
  <c r="G47"/>
  <c r="J47" s="1"/>
  <c r="G49"/>
  <c r="J49" s="1"/>
  <c r="H52"/>
  <c r="F111"/>
  <c r="J151"/>
  <c r="J189"/>
  <c r="B12" i="1"/>
  <c r="H19"/>
  <c r="G9" i="2"/>
  <c r="G11"/>
  <c r="J11" s="1"/>
  <c r="F99"/>
  <c r="F97" s="1"/>
  <c r="G102"/>
  <c r="G109"/>
  <c r="J109" s="1"/>
  <c r="J128"/>
  <c r="J130"/>
  <c r="J132"/>
  <c r="J163"/>
  <c r="J167"/>
  <c r="J169"/>
  <c r="B171"/>
  <c r="J207"/>
  <c r="J209"/>
  <c r="J211"/>
  <c r="J20"/>
  <c r="G95"/>
  <c r="J95" s="1"/>
  <c r="E93"/>
  <c r="G98"/>
  <c r="G100"/>
  <c r="E99"/>
  <c r="E97" s="1"/>
  <c r="J143"/>
  <c r="G142"/>
  <c r="J153"/>
  <c r="G152"/>
  <c r="J177"/>
  <c r="G175"/>
  <c r="J219"/>
  <c r="G218"/>
  <c r="G216" s="1"/>
  <c r="D220"/>
  <c r="L220" s="1"/>
  <c r="B218"/>
  <c r="B216" s="1"/>
  <c r="G12"/>
  <c r="J12" s="1"/>
  <c r="G14"/>
  <c r="J14" s="1"/>
  <c r="G30"/>
  <c r="J30" s="1"/>
  <c r="H29"/>
  <c r="G32"/>
  <c r="J32" s="1"/>
  <c r="G34"/>
  <c r="G36"/>
  <c r="J36" s="1"/>
  <c r="F52"/>
  <c r="G54"/>
  <c r="J54" s="1"/>
  <c r="E56"/>
  <c r="G61"/>
  <c r="J61" s="1"/>
  <c r="G63"/>
  <c r="J63" s="1"/>
  <c r="G65"/>
  <c r="J65" s="1"/>
  <c r="L150"/>
  <c r="D148"/>
  <c r="C171"/>
  <c r="C127" s="1"/>
  <c r="C126" s="1"/>
  <c r="C243" s="1"/>
  <c r="F171"/>
  <c r="F127" s="1"/>
  <c r="F126" s="1"/>
  <c r="F125" s="1"/>
  <c r="J192"/>
  <c r="G191"/>
  <c r="G67"/>
  <c r="J67" s="1"/>
  <c r="G69"/>
  <c r="J69" s="1"/>
  <c r="G71"/>
  <c r="J71" s="1"/>
  <c r="G73"/>
  <c r="G75"/>
  <c r="J75" s="1"/>
  <c r="G77"/>
  <c r="J77" s="1"/>
  <c r="G79"/>
  <c r="I79" s="1"/>
  <c r="G81"/>
  <c r="G83"/>
  <c r="I83" s="1"/>
  <c r="G85"/>
  <c r="G101"/>
  <c r="J101" s="1"/>
  <c r="G103"/>
  <c r="J103" s="1"/>
  <c r="G106"/>
  <c r="J106" s="1"/>
  <c r="G108"/>
  <c r="J108" s="1"/>
  <c r="G113"/>
  <c r="J113" s="1"/>
  <c r="G115"/>
  <c r="J115" s="1"/>
  <c r="G119"/>
  <c r="I119" s="1"/>
  <c r="G121"/>
  <c r="J129"/>
  <c r="J131"/>
  <c r="J133"/>
  <c r="J135"/>
  <c r="J134" s="1"/>
  <c r="J137"/>
  <c r="J139"/>
  <c r="J141"/>
  <c r="J144"/>
  <c r="J147"/>
  <c r="L148"/>
  <c r="J150"/>
  <c r="J158"/>
  <c r="J160"/>
  <c r="J162"/>
  <c r="J166"/>
  <c r="J168"/>
  <c r="J172"/>
  <c r="J176"/>
  <c r="J178"/>
  <c r="J181"/>
  <c r="J184"/>
  <c r="J187"/>
  <c r="J190"/>
  <c r="L191"/>
  <c r="J208"/>
  <c r="J210"/>
  <c r="J220"/>
  <c r="J222"/>
  <c r="J226"/>
  <c r="J228"/>
  <c r="J230"/>
  <c r="J233"/>
  <c r="J234"/>
  <c r="J235"/>
  <c r="J236"/>
  <c r="J237"/>
  <c r="J238"/>
  <c r="L238" s="1"/>
  <c r="J239"/>
  <c r="L239" s="1"/>
  <c r="J240"/>
  <c r="L240" s="1"/>
  <c r="J241"/>
  <c r="L241" s="1"/>
  <c r="J242"/>
  <c r="L242" s="1"/>
  <c r="H8"/>
  <c r="H7" s="1"/>
  <c r="L143"/>
  <c r="L142" s="1"/>
  <c r="D142"/>
  <c r="F8"/>
  <c r="F7" s="1"/>
  <c r="G13"/>
  <c r="J13" s="1"/>
  <c r="G17"/>
  <c r="J17" s="1"/>
  <c r="G19"/>
  <c r="G21"/>
  <c r="I21" s="1"/>
  <c r="G25"/>
  <c r="J25" s="1"/>
  <c r="G27"/>
  <c r="J27" s="1"/>
  <c r="G31"/>
  <c r="J31" s="1"/>
  <c r="G35"/>
  <c r="J35" s="1"/>
  <c r="G60"/>
  <c r="J60" s="1"/>
  <c r="G62"/>
  <c r="J62" s="1"/>
  <c r="G64"/>
  <c r="J64" s="1"/>
  <c r="G66"/>
  <c r="J66" s="1"/>
  <c r="G68"/>
  <c r="J68" s="1"/>
  <c r="G70"/>
  <c r="J70" s="1"/>
  <c r="G76"/>
  <c r="J76" s="1"/>
  <c r="G78"/>
  <c r="I78" s="1"/>
  <c r="G82"/>
  <c r="G84"/>
  <c r="I84" s="1"/>
  <c r="G94"/>
  <c r="G117"/>
  <c r="G116" s="1"/>
  <c r="I116" s="1"/>
  <c r="J157"/>
  <c r="J164"/>
  <c r="J193"/>
  <c r="J195"/>
  <c r="J197"/>
  <c r="J199"/>
  <c r="J201"/>
  <c r="J223"/>
  <c r="J225"/>
  <c r="J227"/>
  <c r="G10"/>
  <c r="J10" s="1"/>
  <c r="G38"/>
  <c r="J38" s="1"/>
  <c r="G40"/>
  <c r="J40" s="1"/>
  <c r="G42"/>
  <c r="J42" s="1"/>
  <c r="G44"/>
  <c r="J44" s="1"/>
  <c r="G46"/>
  <c r="J46" s="1"/>
  <c r="G48"/>
  <c r="J48" s="1"/>
  <c r="G50"/>
  <c r="J50" s="1"/>
  <c r="G53"/>
  <c r="G55"/>
  <c r="J55" s="1"/>
  <c r="G57"/>
  <c r="G59"/>
  <c r="J59" s="1"/>
  <c r="G87"/>
  <c r="G89"/>
  <c r="I89" s="1"/>
  <c r="G91"/>
  <c r="J91" s="1"/>
  <c r="G104"/>
  <c r="I104" s="1"/>
  <c r="G107"/>
  <c r="J107" s="1"/>
  <c r="G112"/>
  <c r="J112" s="1"/>
  <c r="G114"/>
  <c r="J114" s="1"/>
  <c r="J138"/>
  <c r="J146"/>
  <c r="J149"/>
  <c r="J148" s="1"/>
  <c r="J154"/>
  <c r="J152" s="1"/>
  <c r="J156"/>
  <c r="J165"/>
  <c r="D173"/>
  <c r="J174"/>
  <c r="J191"/>
  <c r="J203"/>
  <c r="J205"/>
  <c r="J217"/>
  <c r="H15" i="1"/>
  <c r="E17"/>
  <c r="E12" s="1"/>
  <c r="E24" s="1"/>
  <c r="H20"/>
  <c r="H28"/>
  <c r="B26"/>
  <c r="H35"/>
  <c r="H36"/>
  <c r="H37"/>
  <c r="H38"/>
  <c r="H39"/>
  <c r="H40"/>
  <c r="H41"/>
  <c r="H42"/>
  <c r="H43"/>
  <c r="H18"/>
  <c r="H17" s="1"/>
  <c r="D17"/>
  <c r="G17" s="1"/>
  <c r="B24"/>
  <c r="D27"/>
  <c r="D26" s="1"/>
  <c r="C8"/>
  <c r="D10"/>
  <c r="H10" s="1"/>
  <c r="H33"/>
  <c r="B6" i="4"/>
  <c r="E7"/>
  <c r="E6" s="1"/>
  <c r="I9" i="2"/>
  <c r="J9"/>
  <c r="J19"/>
  <c r="I19"/>
  <c r="J21"/>
  <c r="I25"/>
  <c r="I37"/>
  <c r="J37"/>
  <c r="I58"/>
  <c r="I60"/>
  <c r="I62"/>
  <c r="I64"/>
  <c r="I66"/>
  <c r="I68"/>
  <c r="I70"/>
  <c r="I74"/>
  <c r="I76"/>
  <c r="J78"/>
  <c r="I80"/>
  <c r="J80"/>
  <c r="I82"/>
  <c r="J82"/>
  <c r="J84"/>
  <c r="I86"/>
  <c r="J86"/>
  <c r="I88"/>
  <c r="J88"/>
  <c r="I90"/>
  <c r="J90"/>
  <c r="J16"/>
  <c r="G15"/>
  <c r="I15" s="1"/>
  <c r="J24"/>
  <c r="J23" s="1"/>
  <c r="G23"/>
  <c r="I23" s="1"/>
  <c r="I24"/>
  <c r="I26"/>
  <c r="G29"/>
  <c r="J34"/>
  <c r="G33"/>
  <c r="I33" s="1"/>
  <c r="I39"/>
  <c r="J39"/>
  <c r="I43"/>
  <c r="J43"/>
  <c r="J53"/>
  <c r="I53"/>
  <c r="G56"/>
  <c r="I56" s="1"/>
  <c r="J57"/>
  <c r="J56" s="1"/>
  <c r="I57"/>
  <c r="I61"/>
  <c r="I63"/>
  <c r="I65"/>
  <c r="I69"/>
  <c r="G72"/>
  <c r="I72" s="1"/>
  <c r="J73"/>
  <c r="I73"/>
  <c r="I77"/>
  <c r="J79"/>
  <c r="I81"/>
  <c r="J81"/>
  <c r="J83"/>
  <c r="I85"/>
  <c r="J85"/>
  <c r="I87"/>
  <c r="J87"/>
  <c r="J89"/>
  <c r="I11"/>
  <c r="I13"/>
  <c r="I17"/>
  <c r="I28"/>
  <c r="I32"/>
  <c r="I34"/>
  <c r="I36"/>
  <c r="I40"/>
  <c r="I44"/>
  <c r="I48"/>
  <c r="I92"/>
  <c r="J94"/>
  <c r="J93" s="1"/>
  <c r="G93"/>
  <c r="I94"/>
  <c r="I102"/>
  <c r="J102"/>
  <c r="I107"/>
  <c r="I109"/>
  <c r="F123"/>
  <c r="I112"/>
  <c r="I114"/>
  <c r="I118"/>
  <c r="J118"/>
  <c r="I120"/>
  <c r="J120"/>
  <c r="L135"/>
  <c r="L134" s="1"/>
  <c r="D134"/>
  <c r="J142"/>
  <c r="L153"/>
  <c r="L152" s="1"/>
  <c r="D152"/>
  <c r="I10"/>
  <c r="I14"/>
  <c r="I16"/>
  <c r="I18"/>
  <c r="I20"/>
  <c r="I22"/>
  <c r="I29"/>
  <c r="I31"/>
  <c r="I35"/>
  <c r="I41"/>
  <c r="I45"/>
  <c r="I47"/>
  <c r="I49"/>
  <c r="I91"/>
  <c r="I93"/>
  <c r="I95"/>
  <c r="J98"/>
  <c r="I98"/>
  <c r="I100"/>
  <c r="J100"/>
  <c r="G99"/>
  <c r="G97" s="1"/>
  <c r="I97" s="1"/>
  <c r="J104"/>
  <c r="I108"/>
  <c r="H123"/>
  <c r="I117"/>
  <c r="J117"/>
  <c r="J116" s="1"/>
  <c r="J119"/>
  <c r="I121"/>
  <c r="J121"/>
  <c r="I101"/>
  <c r="I103"/>
  <c r="F243"/>
  <c r="D130"/>
  <c r="B134"/>
  <c r="G148"/>
  <c r="B152"/>
  <c r="J175"/>
  <c r="L223"/>
  <c r="L218" s="1"/>
  <c r="D218"/>
  <c r="L233"/>
  <c r="L232" s="1"/>
  <c r="L217"/>
  <c r="D216"/>
  <c r="H175"/>
  <c r="H171" s="1"/>
  <c r="H127" s="1"/>
  <c r="H126" s="1"/>
  <c r="H125" s="1"/>
  <c r="H243" s="1"/>
  <c r="D192"/>
  <c r="D191" s="1"/>
  <c r="D197"/>
  <c r="G10" i="1"/>
  <c r="B46"/>
  <c r="D9"/>
  <c r="G9" s="1"/>
  <c r="C24"/>
  <c r="H13"/>
  <c r="H12" s="1"/>
  <c r="G13"/>
  <c r="C46"/>
  <c r="G14"/>
  <c r="G15"/>
  <c r="G18"/>
  <c r="G19"/>
  <c r="G20"/>
  <c r="G21"/>
  <c r="G22"/>
  <c r="H29"/>
  <c r="H27" s="1"/>
  <c r="H26" s="1"/>
  <c r="E33"/>
  <c r="E26" s="1"/>
  <c r="J29" i="2" l="1"/>
  <c r="J232"/>
  <c r="G171"/>
  <c r="J171"/>
  <c r="J127" s="1"/>
  <c r="G127"/>
  <c r="G126" s="1"/>
  <c r="G125" s="1"/>
  <c r="I99"/>
  <c r="I113"/>
  <c r="I106"/>
  <c r="I27"/>
  <c r="I12"/>
  <c r="I50"/>
  <c r="I46"/>
  <c r="I42"/>
  <c r="I38"/>
  <c r="I30"/>
  <c r="I75"/>
  <c r="J72"/>
  <c r="I71"/>
  <c r="I67"/>
  <c r="I59"/>
  <c r="I55"/>
  <c r="J33"/>
  <c r="J15"/>
  <c r="I54"/>
  <c r="E52"/>
  <c r="E8" s="1"/>
  <c r="E7" s="1"/>
  <c r="E123" s="1"/>
  <c r="E243" s="1"/>
  <c r="J218"/>
  <c r="J216" s="1"/>
  <c r="D171"/>
  <c r="J99"/>
  <c r="J97" s="1"/>
  <c r="D12" i="1"/>
  <c r="G12" s="1"/>
  <c r="D127" i="2"/>
  <c r="D126" s="1"/>
  <c r="D243" s="1"/>
  <c r="L216"/>
  <c r="L175"/>
  <c r="L171" s="1"/>
  <c r="L127" s="1"/>
  <c r="B127"/>
  <c r="B126" s="1"/>
  <c r="B243" s="1"/>
  <c r="J111"/>
  <c r="G52"/>
  <c r="I52" s="1"/>
  <c r="G111"/>
  <c r="J52"/>
  <c r="E46" i="1"/>
  <c r="D8"/>
  <c r="H9"/>
  <c r="H8" s="1"/>
  <c r="H24" s="1"/>
  <c r="H46" s="1"/>
  <c r="J126" i="2" l="1"/>
  <c r="J125" s="1"/>
  <c r="J8"/>
  <c r="J7" s="1"/>
  <c r="J123" s="1"/>
  <c r="L126"/>
  <c r="L243" s="1"/>
  <c r="I111"/>
  <c r="G8"/>
  <c r="D24" i="1"/>
  <c r="G8"/>
  <c r="J243" i="2" l="1"/>
  <c r="I8"/>
  <c r="G7"/>
  <c r="D46" i="1"/>
  <c r="G24"/>
  <c r="I7" i="2" l="1"/>
  <c r="G123"/>
  <c r="G46" i="1"/>
  <c r="I123" i="2" l="1"/>
  <c r="G243"/>
  <c r="I243" l="1"/>
</calcChain>
</file>

<file path=xl/comments1.xml><?xml version="1.0" encoding="utf-8"?>
<comments xmlns="http://schemas.openxmlformats.org/spreadsheetml/2006/main">
  <authors>
    <author>Olivia Regner</author>
  </authors>
  <commentList>
    <comment ref="B225" author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<sst xmlns="http://schemas.openxmlformats.org/spreadsheetml/2006/main" count="811" uniqueCount="338">
  <si>
    <t>STATUS OF CY 2017 BUDGET PROGRAM</t>
  </si>
  <si>
    <t>(In Thousand Pesos)</t>
  </si>
  <si>
    <t>PARTICULARS</t>
  </si>
  <si>
    <t>2017 PROGRAM</t>
  </si>
  <si>
    <t xml:space="preserve">ALLOTMENT RELEASES </t>
  </si>
  <si>
    <t>% of Releases Over Program</t>
  </si>
  <si>
    <t xml:space="preserve">BALANCE                 </t>
  </si>
  <si>
    <t xml:space="preserve">   A. GAA - R.A. 10924</t>
  </si>
  <si>
    <t xml:space="preserve">         Departments </t>
  </si>
  <si>
    <t xml:space="preserve">         Special Purpose Funds </t>
  </si>
  <si>
    <t xml:space="preserve">  B.  AUTOMATIC APPROPRIATIONS</t>
  </si>
  <si>
    <t xml:space="preserve">        Retirement and Life Insurance Premium</t>
  </si>
  <si>
    <t xml:space="preserve">        Internal Revenue Allotment</t>
  </si>
  <si>
    <t xml:space="preserve">        Pension of Ex-Pres./Ex Pres. Widows</t>
  </si>
  <si>
    <t xml:space="preserve">         Grants/Donations</t>
  </si>
  <si>
    <t xml:space="preserve"> </t>
  </si>
  <si>
    <t xml:space="preserve">        Special Account in the General Fund</t>
  </si>
  <si>
    <t xml:space="preserve">             Motor Vehicle Users Charge Fund</t>
  </si>
  <si>
    <t xml:space="preserve">             Others</t>
  </si>
  <si>
    <t xml:space="preserve">        Net Lending             </t>
  </si>
  <si>
    <t xml:space="preserve">        Interest Payments</t>
  </si>
  <si>
    <t xml:space="preserve">        Tax Expenditures Fund/Customs Duties and Taxes</t>
  </si>
  <si>
    <t>ORIGINAL PROGRAM</t>
  </si>
  <si>
    <t>OTHER RELEASES</t>
  </si>
  <si>
    <t>CONTINUING APPRO., R.A. 10717</t>
  </si>
  <si>
    <t xml:space="preserve">        Departments </t>
  </si>
  <si>
    <t xml:space="preserve">        Special Purpose Funds </t>
  </si>
  <si>
    <t>UNPROGRAMMED FUND</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</si>
  <si>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</si>
  <si>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</si>
  <si>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</si>
  <si>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</si>
  <si>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</si>
  <si>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Program (Revalidation)</t>
  </si>
  <si>
    <t xml:space="preserve">       Motor Vehicle Users Charge Fund</t>
  </si>
  <si>
    <t xml:space="preserve">       Pension of Ex-Pres./Ex-Pres. Widows</t>
  </si>
  <si>
    <t xml:space="preserve">       Tax Exp. Fund/CDT</t>
  </si>
  <si>
    <t xml:space="preserve">       RA 9335</t>
  </si>
  <si>
    <t xml:space="preserve">       Stocks Subs.</t>
  </si>
  <si>
    <t>TOTAL</t>
  </si>
  <si>
    <t>2016 Continuing Appro.</t>
  </si>
  <si>
    <t>Adjustments</t>
  </si>
  <si>
    <t>CY 2017 PROGRAM</t>
  </si>
  <si>
    <t>RELEASES</t>
  </si>
  <si>
    <t>BALANCE</t>
  </si>
  <si>
    <t>UNRELEASED
CONT.</t>
  </si>
  <si>
    <t>Program</t>
  </si>
  <si>
    <t>Adjusted Program</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</si>
  <si>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</si>
  <si>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</si>
  <si>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</si>
  <si>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</si>
  <si>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</si>
  <si>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</si>
  <si>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</si>
  <si>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</si>
  <si>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</si>
  <si>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</si>
  <si>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</si>
  <si>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</si>
  <si>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</si>
  <si>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</si>
  <si>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</si>
  <si>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</si>
  <si>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</si>
  <si>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</si>
  <si>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</si>
  <si>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</si>
  <si>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</si>
  <si>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</si>
  <si>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</si>
  <si>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</si>
  <si>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</si>
  <si>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</si>
  <si>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</si>
  <si>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</si>
  <si>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</si>
  <si>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</si>
  <si>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</si>
  <si>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</si>
  <si>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</si>
  <si>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</si>
  <si>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</si>
  <si>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</si>
  <si>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</si>
  <si>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</si>
  <si>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OEOs</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</si>
  <si>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</si>
  <si>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</si>
  <si>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</si>
  <si>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</si>
  <si>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</si>
  <si>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</si>
  <si>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</si>
  <si>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</si>
  <si>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</si>
  <si>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</si>
  <si>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</si>
  <si>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</si>
  <si>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</si>
  <si>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</si>
  <si>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</si>
  <si>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</si>
  <si>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</si>
  <si>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</si>
  <si>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</si>
  <si>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</si>
  <si>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</si>
  <si>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</si>
  <si>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</si>
  <si>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</si>
  <si>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</si>
  <si>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</si>
  <si>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</si>
  <si>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</si>
  <si>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</si>
  <si>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</si>
  <si>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</si>
  <si>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</si>
  <si>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PRRC</t>
  </si>
  <si>
    <t xml:space="preserve">        PCW</t>
  </si>
  <si>
    <t xml:space="preserve">         PCW</t>
  </si>
  <si>
    <t xml:space="preserve">        PCC</t>
  </si>
  <si>
    <t xml:space="preserve">         PCC</t>
  </si>
  <si>
    <t xml:space="preserve">        PDEA</t>
  </si>
  <si>
    <t xml:space="preserve">         PDEA</t>
  </si>
  <si>
    <t xml:space="preserve">        Philracom</t>
  </si>
  <si>
    <t xml:space="preserve">         Philracom</t>
  </si>
  <si>
    <t xml:space="preserve">        PSC</t>
  </si>
  <si>
    <t xml:space="preserve">         PSC</t>
  </si>
  <si>
    <t xml:space="preserve">        PCUP</t>
  </si>
  <si>
    <t xml:space="preserve">         PCUP</t>
  </si>
  <si>
    <t xml:space="preserve">        PLLO</t>
  </si>
  <si>
    <t xml:space="preserve">         PLLO</t>
  </si>
  <si>
    <t xml:space="preserve">        PMS</t>
  </si>
  <si>
    <t xml:space="preserve">         PMS</t>
  </si>
  <si>
    <t xml:space="preserve">       TESDA</t>
  </si>
  <si>
    <t xml:space="preserve">        TESDA</t>
  </si>
  <si>
    <t xml:space="preserve">           CO</t>
  </si>
  <si>
    <t xml:space="preserve">           ROs</t>
  </si>
  <si>
    <t xml:space="preserve">   Special Purpose Funds</t>
  </si>
  <si>
    <t>SPFs</t>
  </si>
  <si>
    <t>Budgetary Support to Government Corporations</t>
  </si>
  <si>
    <t xml:space="preserve">       BSGC</t>
  </si>
  <si>
    <t>Allocation to Local Government Units</t>
  </si>
  <si>
    <t xml:space="preserve">       ALGU</t>
  </si>
  <si>
    <t>Metropolitan Manila Development Authority</t>
  </si>
  <si>
    <t xml:space="preserve">         MMDA</t>
  </si>
  <si>
    <t>Special Shares of LGUs in the Proceeds of National Taxes</t>
  </si>
  <si>
    <t xml:space="preserve">         SSPNT</t>
  </si>
  <si>
    <t>Barangay Officials Death Benefits Fund</t>
  </si>
  <si>
    <t xml:space="preserve">          BODBF</t>
  </si>
  <si>
    <t>Local Government Support Fund</t>
  </si>
  <si>
    <t xml:space="preserve">         LGSF</t>
  </si>
  <si>
    <t>Special Shares of LGUs in the Proceeds of Fire Code Fees</t>
  </si>
  <si>
    <t xml:space="preserve">         SSPFCF</t>
  </si>
  <si>
    <t>Contingent Fund</t>
  </si>
  <si>
    <t xml:space="preserve">       Contingent </t>
  </si>
  <si>
    <t>Miscellaneous Personnel Benefits Fund</t>
  </si>
  <si>
    <t xml:space="preserve">       MPBF</t>
  </si>
  <si>
    <t>National Disaster Risk Reduction Management Fund</t>
  </si>
  <si>
    <t xml:space="preserve">       NDRRMF</t>
  </si>
  <si>
    <t>Pension and Gratuity Fund</t>
  </si>
  <si>
    <t xml:space="preserve">       PGF</t>
  </si>
  <si>
    <t>B. Automatic Appropriations</t>
  </si>
  <si>
    <t xml:space="preserve">      Retirement and Life Insurance Premium</t>
  </si>
  <si>
    <t xml:space="preserve">      Internal Revenue Allotment</t>
  </si>
  <si>
    <t xml:space="preserve">       Pension of Ex-Pres./Ex Pres. Widows</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</si>
  <si>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</si>
  <si>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</si>
  <si>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</si>
  <si>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</si>
  <si>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</si>
  <si>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</si>
  <si>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</si>
  <si>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</si>
  <si>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</si>
  <si>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</si>
  <si>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</si>
  <si>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FDCP</t>
  </si>
  <si>
    <t xml:space="preserve">    Special Purpose Funds</t>
  </si>
  <si>
    <t xml:space="preserve">  UNPROGRAMMED APPROPRIATIONS</t>
  </si>
  <si>
    <t>Unprogrammed Fund</t>
  </si>
  <si>
    <t xml:space="preserve">  OTHER AUTOMATIC APPROPRIATIONS</t>
  </si>
  <si>
    <t xml:space="preserve">     RLIP</t>
  </si>
  <si>
    <t xml:space="preserve">     Grants/Donations</t>
  </si>
  <si>
    <t xml:space="preserve">     SAGF-OTHERS</t>
  </si>
  <si>
    <t xml:space="preserve">    Military Camps Sales Proceeds Fund</t>
  </si>
  <si>
    <t xml:space="preserve">     AFP Modernization Program (Revalidation)</t>
  </si>
  <si>
    <t>MVUCF</t>
  </si>
  <si>
    <t xml:space="preserve">    Pension of Ex-Pres./Ex-Pres. Widows</t>
  </si>
  <si>
    <t xml:space="preserve">    Tax Exp. Fund/CDT</t>
  </si>
  <si>
    <t xml:space="preserve">     RA 9335</t>
  </si>
  <si>
    <t xml:space="preserve">     Stocks Subs.</t>
  </si>
  <si>
    <t>PS</t>
  </si>
  <si>
    <t>MOOE</t>
  </si>
  <si>
    <t>CO</t>
  </si>
  <si>
    <t>CY 2017 PROGRAM ADJUSTMENTS FOR DIRECT RELEASE TO IMPLEMENTING UNITS</t>
  </si>
  <si>
    <t>(in thousand pesos)</t>
  </si>
  <si>
    <t>Allotment Class</t>
  </si>
  <si>
    <t>LEGAL BASIS</t>
  </si>
  <si>
    <t>2017 GAA, R.A. 10924</t>
  </si>
  <si>
    <t>DEPARTMENTS</t>
  </si>
  <si>
    <t>OP</t>
  </si>
  <si>
    <t xml:space="preserve">    Transfer to:</t>
  </si>
  <si>
    <t>DILG - OSEC</t>
  </si>
  <si>
    <t>Special Provision No. 1 , OP, 2017 GAA , RA 10924</t>
  </si>
  <si>
    <t>General Management and Supervision</t>
  </si>
  <si>
    <t>DOT - OSEC</t>
  </si>
  <si>
    <t>Tourisnm Standards Development, Regulation and Accreditation</t>
  </si>
  <si>
    <t>PCOO</t>
  </si>
  <si>
    <t>Formulation, coordination and implementation of integrated public information plans and programs</t>
  </si>
  <si>
    <t>Dissemination of developmental information</t>
  </si>
  <si>
    <t>DTI - OSEC</t>
  </si>
  <si>
    <t>Identification and assesment of actual business opportunities for Philippine exporters and promoting the country as an attractive investment area</t>
  </si>
  <si>
    <t>DA</t>
  </si>
  <si>
    <t xml:space="preserve"> OSEC</t>
  </si>
  <si>
    <t>DPWH-OSEC</t>
  </si>
  <si>
    <t>For the implementation of Farm-to-Market Roads</t>
  </si>
  <si>
    <t>Special Provision No. 8, 2017 GAA, DA, R.A. 10924</t>
  </si>
  <si>
    <t>DBM</t>
  </si>
  <si>
    <t xml:space="preserve">   Transfer from:</t>
  </si>
  <si>
    <t>ARMM</t>
  </si>
  <si>
    <t>For the payment of 9% personnel share in GSIS Premium contribution of ARMM-DepEd</t>
  </si>
  <si>
    <t>GSIS-ARMM-DBM Memorandum of Agreement dated March 18, 2004</t>
  </si>
  <si>
    <t>DepEd</t>
  </si>
  <si>
    <t xml:space="preserve">   Transfer to:</t>
  </si>
  <si>
    <t>ARMM-DepEd</t>
  </si>
  <si>
    <t>DPWH</t>
  </si>
  <si>
    <t>Provision and Maintenance of Basic Education Facilities</t>
  </si>
  <si>
    <t>Special Provision No. 4, DepEd, 2017 GAA, R.A. 10924</t>
  </si>
  <si>
    <t>DILG</t>
  </si>
  <si>
    <t xml:space="preserve">  Transfer from:</t>
  </si>
  <si>
    <t>DA-OSEC</t>
  </si>
  <si>
    <t>DSWD</t>
  </si>
  <si>
    <t>For the implementation of the DSWD 
  Banner Programs for FY 2017:
   a. Supplementary Feeding Program
   b. Recovery and Reintegration 
       Program for Trafficked Persons
   c. Social Pension for Indigent Senior 
      Citizens</t>
  </si>
  <si>
    <t>Special Provision No. 7, DSWD, 2017 GAA, R.A. No. 10924 
  (SARO-BMB-B-17-0004076)</t>
  </si>
  <si>
    <t>DOT</t>
  </si>
  <si>
    <t>DTI</t>
  </si>
  <si>
    <t xml:space="preserve"> Transfer from:</t>
  </si>
  <si>
    <t xml:space="preserve">    Transfer from:</t>
  </si>
  <si>
    <t>For the implementation of DA's various national programs in ARMM, i.e., National Rice, 
  Livestock, High Value Crops, Organic Agriculture and Market Oriented Programs) 
  per Special Provision No. 11, DA-OSEC, 2015 GAA, RA 10651</t>
  </si>
  <si>
    <t>DA-BFAR</t>
  </si>
  <si>
    <t>For the implementation of National Fisheries Program per Special Provision No. 11, 
  DA-OSEC, 2015 GAA, RA 10651</t>
  </si>
  <si>
    <t>For the implementation of Farm-to-Market Roads per Special Provision No. 5, 
  DA-OSEC, 2015 GAA, RA 10652</t>
  </si>
  <si>
    <t>DEPED-OSEC</t>
  </si>
  <si>
    <t>For the implementation of the Basic Education Services per Special Provision No. 19, 
  DepEd-OSEC, 2015 GAA, RA 10651</t>
  </si>
  <si>
    <t>For ARMM allocation on various programs under the DSWD (Supplemental Feeding 
  Program, Recovery and Reintegration Program for Trafficked Person and Social 
  Pension for Indigent Senior Citizens) pursuant to Special Provision No. 8 of DSWD-
  OSEC, 2016 GAA, R.A. 10717</t>
  </si>
  <si>
    <t>To effect the release of funds to DepEd implementing units pursuant to DBM-DepEd Joint Circular No. 2004-1, relative to the creation and filling-up of positions</t>
  </si>
  <si>
    <t>SPECIAL PURPOSE FUNDS</t>
  </si>
  <si>
    <t>BSGC-PHIC</t>
  </si>
  <si>
    <t>Transfer from:</t>
  </si>
  <si>
    <t>DOH</t>
  </si>
  <si>
    <t>Subsidy for health insurance premium payment of the indigent families to the  National
  Health Insurance Program per Special Provision No. 8, DOH-OSEC, 2016 GAA, 
  RA 10717</t>
  </si>
  <si>
    <t>Subsidy for health insurance under the PAyapa at MAsaganang PamayaNAn 
  Program (PAMANA) and Sajahatra Bangsamoro Programsper Special Provision
  No. 9, DOH-OSEC, 2015 GAA, RA 10651</t>
  </si>
  <si>
    <t>BSGC-SRA</t>
  </si>
  <si>
    <t>Transfer to:</t>
  </si>
  <si>
    <t>For the construction of Farm-to-Mill Road Projects, pursuant to Special Provision No. 2,
  BSGC-SRA, R.A. 10717</t>
  </si>
  <si>
    <t>CY 2017 ALLOTMENT RELEASES</t>
  </si>
  <si>
    <t>ALL SOURCES</t>
  </si>
  <si>
    <t>NEW GAA - R.A. 10924</t>
  </si>
  <si>
    <t>Automatic Appropriations</t>
  </si>
  <si>
    <t>Continuing Appropriations,
R.A. 10717</t>
  </si>
  <si>
    <t xml:space="preserve">TOTAL </t>
  </si>
  <si>
    <t>Regular</t>
  </si>
  <si>
    <t>Special Purpose Funds</t>
  </si>
  <si>
    <t>Total</t>
  </si>
  <si>
    <t>Department</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</si>
  <si>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</si>
  <si>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</si>
  <si>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</si>
  <si>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</si>
  <si>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</si>
  <si>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</si>
  <si>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</si>
  <si>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</si>
  <si>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</si>
  <si>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</si>
  <si>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</si>
  <si>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</si>
  <si>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</si>
  <si>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</si>
  <si>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</si>
  <si>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</si>
  <si>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</si>
  <si>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</si>
  <si>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</si>
  <si>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</si>
  <si>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</si>
  <si>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</si>
  <si>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</si>
  <si>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</si>
  <si>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</si>
  <si>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</si>
  <si>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</si>
  <si>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</si>
  <si>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</si>
  <si>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</si>
  <si>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</si>
  <si>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</si>
  <si>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</si>
  <si>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</si>
  <si>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</si>
  <si>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</si>
  <si>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</si>
  <si>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GOCCs</t>
  </si>
  <si>
    <t xml:space="preserve">       LGUs </t>
  </si>
  <si>
    <t xml:space="preserve">         CO</t>
  </si>
  <si>
    <t xml:space="preserve">         ROs</t>
  </si>
  <si>
    <t xml:space="preserve">      MMDA</t>
  </si>
  <si>
    <t xml:space="preserve">      Interest Payments</t>
  </si>
  <si>
    <t>SPECIAL PURPOSE FUNDS-R.A. 10924</t>
  </si>
  <si>
    <t>Allocation to LGUs</t>
  </si>
  <si>
    <t>Miscellaneous 
Personnel 
Benefits Fund</t>
  </si>
  <si>
    <t>CONTINUING  APPROPRIATIONS-R.A. 10717</t>
  </si>
  <si>
    <t>REGULAR</t>
  </si>
  <si>
    <t>SUB-TOTAL SPFs</t>
  </si>
  <si>
    <t>GRAND TOTAL</t>
  </si>
  <si>
    <t xml:space="preserve">       DOTC</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</si>
  <si>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</si>
  <si>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</si>
  <si>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</si>
  <si>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</si>
  <si>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</si>
  <si>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</si>
  <si>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</si>
  <si>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</si>
  <si>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</si>
  <si>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</si>
  <si>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</si>
  <si>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</si>
  <si>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</si>
  <si>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</si>
  <si>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</si>
  <si>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</si>
  <si>
    <t xml:space="preserve">         OMB </t>
  </si>
  <si>
    <t>Details of Releases</t>
  </si>
  <si>
    <t>Details of Program Adjustment</t>
  </si>
</sst>
</file>

<file path=xl/styles.xml><?xml version="1.0" encoding="utf-8"?>
<styleSheet xmlns="http://schemas.openxmlformats.org/spreadsheetml/2006/main">
  <numFmts count="4">
    <numFmt numFmtId="43" formatCode="_(* #,##0.00_);_(* \(#,##0.00\);_(* &quot;-&quot;??_);_(@_)"/>
    <numFmt numFmtId="164" formatCode="_(* #,##0_);_(* \(#,##0\);_(* &quot;-&quot;??_);_(@_)"/>
    <numFmt numFmtId="165" formatCode="0.0%"/>
    <numFmt numFmtId="166" formatCode="_(* #,##0.0_);_(* \(#,##0.0\);_(* &quot;-&quot;??_);_(@_)"/>
  </numFmts>
  <fonts count="19">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sz val="10"/>
      <color rgb="FFFF0000"/>
      <name val="Arial Narrow"/>
      <family val="2"/>
    </font>
    <font>
      <b/>
      <sz val="9"/>
      <color indexed="81"/>
      <name val="Tahoma"/>
      <family val="2"/>
    </font>
    <font>
      <sz val="9"/>
      <color indexed="81"/>
      <name val="Tahoma"/>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sz val="10"/>
      <name val="Arial"/>
    </font>
    <font>
      <b/>
      <sz val="8"/>
      <name val="Arial Narrow"/>
      <family val="2"/>
    </font>
    <font>
      <sz val="10"/>
      <color indexed="10"/>
      <name val="Arial Narrow"/>
      <family val="2"/>
    </font>
    <font>
      <b/>
      <sz val="9"/>
      <name val="Arial Narrow"/>
      <family val="2"/>
    </font>
    <font>
      <b/>
      <sz val="10"/>
      <color rgb="FFFF0000"/>
      <name val="Arial Narrow"/>
      <family val="2"/>
    </font>
    <font>
      <b/>
      <sz val="12"/>
      <color rgb="FFFF0000"/>
      <name val="Arial Narrow"/>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3" fillId="0" borderId="0"/>
  </cellStyleXfs>
  <cellXfs count="375">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5" xfId="1" applyNumberFormat="1" applyFont="1" applyFill="1" applyBorder="1" applyAlignment="1">
      <alignment horizontal="left"/>
    </xf>
    <xf numFmtId="164" fontId="3" fillId="0" borderId="10" xfId="1" applyNumberFormat="1" applyFont="1" applyFill="1" applyBorder="1" applyAlignment="1">
      <alignment horizontal="center" wrapText="1"/>
    </xf>
    <xf numFmtId="164" fontId="3" fillId="0" borderId="8" xfId="1" applyNumberFormat="1" applyFont="1" applyFill="1" applyBorder="1" applyAlignment="1">
      <alignment horizontal="center" wrapText="1"/>
    </xf>
    <xf numFmtId="165" fontId="3" fillId="0" borderId="10" xfId="2" applyNumberFormat="1" applyFont="1" applyFill="1" applyBorder="1" applyAlignment="1">
      <alignment horizontal="center" wrapText="1"/>
    </xf>
    <xf numFmtId="164" fontId="3" fillId="0" borderId="7" xfId="1"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5" xfId="1" applyNumberFormat="1" applyFont="1" applyFill="1" applyBorder="1" applyAlignment="1">
      <alignment horizontal="left"/>
    </xf>
    <xf numFmtId="164" fontId="2" fillId="0" borderId="11"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1" xfId="2"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6" xfId="1" applyNumberFormat="1" applyFont="1" applyFill="1" applyBorder="1" applyAlignment="1">
      <alignment horizontal="center" wrapText="1"/>
    </xf>
    <xf numFmtId="164" fontId="2" fillId="0" borderId="0" xfId="1" applyNumberFormat="1" applyFont="1" applyFill="1" applyBorder="1"/>
    <xf numFmtId="164" fontId="2" fillId="0" borderId="5" xfId="1" applyNumberFormat="1" applyFont="1" applyBorder="1" applyAlignment="1">
      <alignment horizontal="left"/>
    </xf>
    <xf numFmtId="164" fontId="3" fillId="0" borderId="5" xfId="1" applyNumberFormat="1" applyFont="1" applyFill="1" applyBorder="1" applyAlignment="1">
      <alignment horizontal="center"/>
    </xf>
    <xf numFmtId="164" fontId="3" fillId="0" borderId="11"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5" fontId="3" fillId="0" borderId="11" xfId="2" applyNumberFormat="1" applyFont="1" applyFill="1" applyBorder="1" applyAlignment="1">
      <alignment horizontal="center" wrapText="1"/>
    </xf>
    <xf numFmtId="164" fontId="3" fillId="0" borderId="5" xfId="1" applyNumberFormat="1" applyFont="1" applyFill="1" applyBorder="1"/>
    <xf numFmtId="164" fontId="3" fillId="0" borderId="10" xfId="1" applyNumberFormat="1" applyFont="1" applyFill="1" applyBorder="1"/>
    <xf numFmtId="164" fontId="3" fillId="0" borderId="7" xfId="1" applyNumberFormat="1" applyFont="1" applyFill="1" applyBorder="1"/>
    <xf numFmtId="164" fontId="3" fillId="0" borderId="8" xfId="1" applyNumberFormat="1" applyFont="1" applyFill="1" applyBorder="1"/>
    <xf numFmtId="165" fontId="3" fillId="0" borderId="10" xfId="2" applyNumberFormat="1" applyFont="1" applyFill="1" applyBorder="1" applyAlignment="1">
      <alignment horizontal="center"/>
    </xf>
    <xf numFmtId="164" fontId="3" fillId="0" borderId="6" xfId="1" applyNumberFormat="1" applyFont="1" applyFill="1" applyBorder="1"/>
    <xf numFmtId="164" fontId="2" fillId="0" borderId="5" xfId="1" applyNumberFormat="1" applyFont="1" applyFill="1" applyBorder="1"/>
    <xf numFmtId="164" fontId="2" fillId="0" borderId="11" xfId="1" applyNumberFormat="1" applyFont="1" applyBorder="1"/>
    <xf numFmtId="164" fontId="2" fillId="0" borderId="5" xfId="1" applyNumberFormat="1" applyFont="1" applyBorder="1"/>
    <xf numFmtId="164" fontId="5" fillId="0" borderId="0" xfId="1" applyNumberFormat="1" applyFont="1" applyBorder="1"/>
    <xf numFmtId="165" fontId="2" fillId="0" borderId="12" xfId="2" applyNumberFormat="1" applyFont="1" applyBorder="1" applyAlignment="1">
      <alignment horizontal="center"/>
    </xf>
    <xf numFmtId="164" fontId="5" fillId="0" borderId="6" xfId="1" applyNumberFormat="1" applyFont="1" applyFill="1" applyBorder="1" applyAlignment="1">
      <alignment horizontal="center" wrapText="1"/>
    </xf>
    <xf numFmtId="165" fontId="2" fillId="0" borderId="11" xfId="2" applyNumberFormat="1" applyFont="1" applyBorder="1" applyAlignment="1">
      <alignment horizontal="center"/>
    </xf>
    <xf numFmtId="164" fontId="2" fillId="0" borderId="0" xfId="1" applyNumberFormat="1" applyFont="1" applyFill="1" applyBorder="1" applyAlignment="1">
      <alignment horizontal="left"/>
    </xf>
    <xf numFmtId="164" fontId="2" fillId="0" borderId="7" xfId="1" applyNumberFormat="1" applyFont="1" applyFill="1" applyBorder="1"/>
    <xf numFmtId="164" fontId="2" fillId="0" borderId="10" xfId="1" applyNumberFormat="1" applyFont="1" applyBorder="1"/>
    <xf numFmtId="164" fontId="2" fillId="0" borderId="7" xfId="1" applyNumberFormat="1" applyFont="1" applyBorder="1"/>
    <xf numFmtId="164" fontId="5" fillId="0" borderId="8" xfId="1" applyNumberFormat="1" applyFont="1" applyBorder="1"/>
    <xf numFmtId="165" fontId="2" fillId="0" borderId="10" xfId="2" applyNumberFormat="1" applyFont="1" applyBorder="1" applyAlignment="1">
      <alignment horizontal="center"/>
    </xf>
    <xf numFmtId="164" fontId="2" fillId="0" borderId="6" xfId="1" applyNumberFormat="1" applyFont="1" applyFill="1" applyBorder="1"/>
    <xf numFmtId="164" fontId="3" fillId="4" borderId="5" xfId="1" applyNumberFormat="1" applyFont="1" applyFill="1" applyBorder="1"/>
    <xf numFmtId="164" fontId="3" fillId="4" borderId="11" xfId="1" applyNumberFormat="1" applyFont="1" applyFill="1" applyBorder="1"/>
    <xf numFmtId="164" fontId="5" fillId="4" borderId="0" xfId="1" applyNumberFormat="1" applyFont="1" applyFill="1" applyBorder="1"/>
    <xf numFmtId="165" fontId="3" fillId="4" borderId="11" xfId="2" applyNumberFormat="1" applyFont="1" applyFill="1" applyBorder="1" applyAlignment="1">
      <alignment horizontal="center"/>
    </xf>
    <xf numFmtId="164" fontId="3" fillId="0" borderId="0" xfId="1" applyNumberFormat="1" applyFont="1" applyFill="1"/>
    <xf numFmtId="164" fontId="3" fillId="0" borderId="5" xfId="1" applyNumberFormat="1" applyFont="1" applyFill="1" applyBorder="1" applyAlignment="1">
      <alignment horizontal="left" indent="1"/>
    </xf>
    <xf numFmtId="164" fontId="5" fillId="0" borderId="8" xfId="1" applyNumberFormat="1" applyFont="1" applyFill="1" applyBorder="1"/>
    <xf numFmtId="164" fontId="2" fillId="0" borderId="5" xfId="1" applyNumberFormat="1" applyFont="1" applyFill="1" applyBorder="1" applyAlignment="1">
      <alignment horizontal="left" indent="1"/>
    </xf>
    <xf numFmtId="164" fontId="2" fillId="0" borderId="11" xfId="1" applyNumberFormat="1" applyFont="1" applyFill="1" applyBorder="1"/>
    <xf numFmtId="164" fontId="5" fillId="0" borderId="0" xfId="1" applyNumberFormat="1" applyFont="1" applyBorder="1" applyAlignment="1">
      <alignment horizontal="left"/>
    </xf>
    <xf numFmtId="164" fontId="2" fillId="0" borderId="5" xfId="1" applyNumberFormat="1" applyFont="1" applyBorder="1" applyAlignment="1">
      <alignment horizontal="left" indent="1"/>
    </xf>
    <xf numFmtId="164" fontId="2" fillId="0" borderId="11" xfId="1" applyNumberFormat="1" applyFont="1" applyBorder="1" applyAlignment="1">
      <alignment horizontal="left"/>
    </xf>
    <xf numFmtId="164" fontId="3" fillId="0" borderId="11" xfId="1" applyNumberFormat="1" applyFont="1" applyFill="1" applyBorder="1"/>
    <xf numFmtId="164" fontId="5" fillId="0" borderId="0" xfId="1" applyNumberFormat="1" applyFont="1" applyFill="1" applyBorder="1"/>
    <xf numFmtId="165" fontId="3" fillId="0" borderId="11" xfId="2" applyNumberFormat="1" applyFont="1" applyFill="1" applyBorder="1" applyAlignment="1">
      <alignment horizontal="center"/>
    </xf>
    <xf numFmtId="165" fontId="2" fillId="0" borderId="11" xfId="2" applyNumberFormat="1" applyFont="1" applyFill="1" applyBorder="1" applyAlignment="1">
      <alignment horizontal="center"/>
    </xf>
    <xf numFmtId="164" fontId="3" fillId="0" borderId="10" xfId="1" applyNumberFormat="1" applyFont="1" applyBorder="1" applyAlignment="1">
      <alignment horizontal="left"/>
    </xf>
    <xf numFmtId="164" fontId="3" fillId="0" borderId="7" xfId="1" applyNumberFormat="1" applyFont="1" applyBorder="1" applyAlignment="1">
      <alignment horizontal="left"/>
    </xf>
    <xf numFmtId="164" fontId="3" fillId="0" borderId="8" xfId="1" applyNumberFormat="1" applyFont="1" applyBorder="1" applyAlignment="1">
      <alignment horizontal="left"/>
    </xf>
    <xf numFmtId="165" fontId="3" fillId="0" borderId="10" xfId="2" applyNumberFormat="1" applyFont="1" applyBorder="1" applyAlignment="1">
      <alignment horizontal="center"/>
    </xf>
    <xf numFmtId="164" fontId="2" fillId="0" borderId="0" xfId="1" applyNumberFormat="1" applyFont="1" applyBorder="1" applyAlignment="1">
      <alignment horizontal="left"/>
    </xf>
    <xf numFmtId="165" fontId="3" fillId="0" borderId="11" xfId="2" applyNumberFormat="1" applyFont="1" applyBorder="1" applyAlignment="1">
      <alignment horizontal="center"/>
    </xf>
    <xf numFmtId="164" fontId="2" fillId="0" borderId="13" xfId="1" applyNumberFormat="1" applyFont="1" applyFill="1" applyBorder="1"/>
    <xf numFmtId="164" fontId="2" fillId="0" borderId="11" xfId="1" applyNumberFormat="1" applyFont="1" applyFill="1" applyBorder="1" applyAlignment="1">
      <alignment horizontal="left"/>
    </xf>
    <xf numFmtId="164" fontId="2" fillId="0" borderId="7" xfId="1" applyNumberFormat="1" applyFont="1" applyFill="1" applyBorder="1" applyAlignment="1">
      <alignment horizontal="left"/>
    </xf>
    <xf numFmtId="164" fontId="3" fillId="4" borderId="14" xfId="1" applyNumberFormat="1" applyFont="1" applyFill="1" applyBorder="1" applyAlignment="1">
      <alignment vertical="center"/>
    </xf>
    <xf numFmtId="164" fontId="3" fillId="4" borderId="15" xfId="1" applyNumberFormat="1" applyFont="1" applyFill="1" applyBorder="1" applyAlignment="1">
      <alignment vertical="center"/>
    </xf>
    <xf numFmtId="164" fontId="3" fillId="4" borderId="16" xfId="1" applyNumberFormat="1" applyFont="1" applyFill="1" applyBorder="1" applyAlignment="1">
      <alignment vertical="center"/>
    </xf>
    <xf numFmtId="165" fontId="3" fillId="4" borderId="15" xfId="2" applyNumberFormat="1" applyFont="1" applyFill="1" applyBorder="1" applyAlignment="1">
      <alignment horizontal="center" vertical="center"/>
    </xf>
    <xf numFmtId="164" fontId="3" fillId="4" borderId="17" xfId="1" applyNumberFormat="1" applyFont="1" applyFill="1" applyBorder="1" applyAlignment="1">
      <alignment vertical="center"/>
    </xf>
    <xf numFmtId="164" fontId="2" fillId="0" borderId="0" xfId="1" applyNumberFormat="1" applyFont="1" applyFill="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3"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3" applyNumberFormat="1" applyFont="1" applyFill="1" applyBorder="1" applyAlignment="1">
      <alignment horizontal="left"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3" applyFont="1" applyFill="1" applyBorder="1" applyAlignment="1"/>
    <xf numFmtId="164" fontId="2" fillId="0" borderId="0" xfId="1" applyNumberFormat="1" applyFont="1" applyFill="1" applyAlignment="1"/>
    <xf numFmtId="0" fontId="2" fillId="0" borderId="0" xfId="3" applyFont="1" applyFill="1" applyAlignment="1"/>
    <xf numFmtId="164" fontId="2" fillId="2" borderId="0" xfId="3"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0" fontId="2" fillId="4" borderId="0" xfId="3" applyFont="1" applyFill="1"/>
    <xf numFmtId="0" fontId="2" fillId="0" borderId="0" xfId="3" applyFont="1" applyFill="1"/>
    <xf numFmtId="0" fontId="3" fillId="0" borderId="2" xfId="3" applyFont="1" applyFill="1" applyBorder="1" applyAlignment="1">
      <alignment wrapText="1"/>
    </xf>
    <xf numFmtId="164" fontId="3" fillId="0" borderId="2"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10" xfId="1" applyNumberFormat="1" applyFont="1" applyFill="1" applyBorder="1" applyAlignment="1">
      <alignment horizontal="center"/>
    </xf>
    <xf numFmtId="164" fontId="3" fillId="0" borderId="19" xfId="1" applyNumberFormat="1" applyFont="1" applyFill="1" applyBorder="1" applyAlignment="1">
      <alignment horizontal="center"/>
    </xf>
    <xf numFmtId="164" fontId="3" fillId="0" borderId="20" xfId="1" applyNumberFormat="1" applyFont="1" applyFill="1" applyBorder="1" applyAlignment="1">
      <alignment horizontal="center"/>
    </xf>
    <xf numFmtId="165" fontId="3" fillId="0" borderId="21" xfId="2" applyNumberFormat="1" applyFont="1" applyFill="1" applyBorder="1" applyAlignment="1">
      <alignment horizontal="center"/>
    </xf>
    <xf numFmtId="164" fontId="3" fillId="0" borderId="5" xfId="1" applyNumberFormat="1" applyFont="1" applyBorder="1" applyAlignment="1">
      <alignment horizontal="left"/>
    </xf>
    <xf numFmtId="164" fontId="3" fillId="0" borderId="1" xfId="1" applyNumberFormat="1" applyFont="1" applyBorder="1" applyAlignment="1">
      <alignment horizontal="left"/>
    </xf>
    <xf numFmtId="164" fontId="3" fillId="0" borderId="22" xfId="1" applyNumberFormat="1" applyFont="1" applyBorder="1" applyAlignment="1">
      <alignment horizontal="left"/>
    </xf>
    <xf numFmtId="164" fontId="3" fillId="0" borderId="20" xfId="1" applyNumberFormat="1" applyFont="1" applyBorder="1" applyAlignment="1">
      <alignment horizontal="left"/>
    </xf>
    <xf numFmtId="165" fontId="3" fillId="0" borderId="21" xfId="2" applyNumberFormat="1" applyFont="1" applyBorder="1" applyAlignment="1">
      <alignment horizontal="center"/>
    </xf>
    <xf numFmtId="0" fontId="3" fillId="0" borderId="0" xfId="3" applyFont="1" applyFill="1"/>
    <xf numFmtId="164" fontId="3" fillId="0" borderId="0" xfId="3" applyNumberFormat="1" applyFont="1" applyFill="1"/>
    <xf numFmtId="0" fontId="2" fillId="0" borderId="5" xfId="3" applyFont="1" applyFill="1" applyBorder="1" applyAlignment="1">
      <alignment horizontal="left"/>
    </xf>
    <xf numFmtId="164" fontId="2" fillId="0" borderId="11" xfId="1" applyNumberFormat="1" applyFont="1" applyBorder="1" applyAlignment="1">
      <alignment horizontal="center"/>
    </xf>
    <xf numFmtId="164" fontId="2" fillId="0" borderId="23" xfId="1" applyNumberFormat="1" applyFont="1" applyBorder="1" applyAlignment="1">
      <alignment horizontal="center"/>
    </xf>
    <xf numFmtId="164" fontId="2" fillId="0" borderId="13" xfId="1" applyNumberFormat="1" applyFont="1" applyBorder="1" applyAlignment="1">
      <alignment horizontal="center"/>
    </xf>
    <xf numFmtId="165" fontId="2" fillId="0" borderId="0" xfId="2" applyNumberFormat="1" applyFont="1" applyBorder="1" applyAlignment="1">
      <alignment horizontal="center"/>
    </xf>
    <xf numFmtId="164" fontId="2" fillId="0" borderId="10" xfId="1" applyNumberFormat="1" applyFont="1" applyBorder="1" applyAlignment="1">
      <alignment horizontal="center"/>
    </xf>
    <xf numFmtId="164" fontId="2" fillId="0" borderId="24" xfId="1" applyNumberFormat="1" applyFont="1" applyBorder="1" applyAlignment="1">
      <alignment horizontal="center"/>
    </xf>
    <xf numFmtId="164" fontId="2" fillId="0" borderId="25" xfId="1" applyNumberFormat="1" applyFont="1" applyBorder="1" applyAlignment="1">
      <alignment horizontal="center"/>
    </xf>
    <xf numFmtId="165" fontId="2" fillId="0" borderId="8" xfId="2" applyNumberFormat="1" applyFont="1" applyBorder="1" applyAlignment="1">
      <alignment horizontal="center"/>
    </xf>
    <xf numFmtId="164" fontId="2" fillId="0" borderId="0" xfId="3" applyNumberFormat="1" applyFont="1" applyFill="1"/>
    <xf numFmtId="164" fontId="2" fillId="0" borderId="5" xfId="4" applyNumberFormat="1" applyFont="1" applyFill="1" applyBorder="1" applyAlignment="1">
      <alignment horizontal="left"/>
    </xf>
    <xf numFmtId="0" fontId="3" fillId="0" borderId="5" xfId="3" applyFont="1" applyFill="1" applyBorder="1" applyAlignment="1">
      <alignment horizontal="left"/>
    </xf>
    <xf numFmtId="164" fontId="3" fillId="0" borderId="10" xfId="1" applyNumberFormat="1" applyFont="1" applyBorder="1" applyAlignment="1">
      <alignment horizontal="center"/>
    </xf>
    <xf numFmtId="164" fontId="3" fillId="0" borderId="9" xfId="1" applyNumberFormat="1" applyFont="1" applyBorder="1" applyAlignment="1">
      <alignment horizontal="center"/>
    </xf>
    <xf numFmtId="164" fontId="3" fillId="0" borderId="24" xfId="1" applyNumberFormat="1" applyFont="1" applyBorder="1" applyAlignment="1">
      <alignment horizontal="center"/>
    </xf>
    <xf numFmtId="164" fontId="3" fillId="0" borderId="25" xfId="1" applyNumberFormat="1" applyFont="1" applyBorder="1" applyAlignment="1">
      <alignment horizontal="center"/>
    </xf>
    <xf numFmtId="165" fontId="3" fillId="0" borderId="8" xfId="2" applyNumberFormat="1" applyFont="1" applyBorder="1" applyAlignment="1">
      <alignment horizontal="center"/>
    </xf>
    <xf numFmtId="0" fontId="2" fillId="0" borderId="11" xfId="5" applyFont="1" applyFill="1" applyBorder="1" applyAlignment="1">
      <alignment horizontal="left" indent="1"/>
    </xf>
    <xf numFmtId="164" fontId="2" fillId="0" borderId="11" xfId="1" applyNumberFormat="1" applyFont="1" applyFill="1" applyBorder="1" applyAlignment="1">
      <alignment horizontal="left" indent="1"/>
    </xf>
    <xf numFmtId="0" fontId="2" fillId="0" borderId="11" xfId="5" applyFont="1" applyFill="1" applyBorder="1" applyAlignment="1">
      <alignment horizontal="left" indent="2"/>
    </xf>
    <xf numFmtId="164" fontId="2" fillId="0" borderId="11" xfId="1" applyNumberFormat="1" applyFont="1" applyFill="1" applyBorder="1" applyAlignment="1">
      <alignment horizontal="left" indent="2"/>
    </xf>
    <xf numFmtId="164" fontId="2" fillId="0" borderId="13" xfId="1" applyNumberFormat="1" applyFont="1" applyFill="1" applyBorder="1" applyAlignment="1">
      <alignment horizontal="left"/>
    </xf>
    <xf numFmtId="165" fontId="2" fillId="0" borderId="0" xfId="2" applyNumberFormat="1" applyFont="1" applyFill="1" applyBorder="1" applyAlignment="1">
      <alignment horizontal="center"/>
    </xf>
    <xf numFmtId="0" fontId="2" fillId="0" borderId="5" xfId="3" applyFont="1" applyFill="1" applyBorder="1" applyAlignment="1">
      <alignment horizontal="left" indent="1"/>
    </xf>
    <xf numFmtId="0" fontId="3" fillId="0" borderId="0" xfId="3" applyFont="1" applyFill="1" applyBorder="1"/>
    <xf numFmtId="164" fontId="2" fillId="0" borderId="11" xfId="1" applyNumberFormat="1" applyFont="1" applyFill="1" applyBorder="1" applyAlignment="1">
      <alignment horizontal="center"/>
    </xf>
    <xf numFmtId="164" fontId="2" fillId="0" borderId="23" xfId="1" applyNumberFormat="1" applyFont="1" applyFill="1" applyBorder="1" applyAlignment="1">
      <alignment horizontal="center"/>
    </xf>
    <xf numFmtId="164" fontId="2" fillId="0" borderId="13" xfId="1" applyNumberFormat="1" applyFont="1" applyFill="1" applyBorder="1" applyAlignment="1">
      <alignment horizontal="center"/>
    </xf>
    <xf numFmtId="164" fontId="3" fillId="0" borderId="11"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4" xfId="1" applyNumberFormat="1" applyFont="1" applyFill="1" applyBorder="1"/>
    <xf numFmtId="164" fontId="3" fillId="0" borderId="25" xfId="1" applyNumberFormat="1" applyFont="1" applyFill="1" applyBorder="1"/>
    <xf numFmtId="165" fontId="3" fillId="0" borderId="8" xfId="2" applyNumberFormat="1" applyFont="1" applyFill="1" applyBorder="1" applyAlignment="1">
      <alignment horizontal="center"/>
    </xf>
    <xf numFmtId="164" fontId="2" fillId="0" borderId="26" xfId="1" applyNumberFormat="1" applyFont="1" applyFill="1" applyBorder="1" applyAlignment="1">
      <alignment horizontal="left"/>
    </xf>
    <xf numFmtId="164" fontId="2" fillId="0" borderId="6" xfId="1" applyNumberFormat="1" applyFont="1" applyFill="1" applyBorder="1" applyAlignment="1">
      <alignment horizontal="left"/>
    </xf>
    <xf numFmtId="164" fontId="2" fillId="0" borderId="26" xfId="1" applyNumberFormat="1" applyFont="1" applyFill="1" applyBorder="1"/>
    <xf numFmtId="164" fontId="2" fillId="0" borderId="24" xfId="1" applyNumberFormat="1" applyFont="1" applyBorder="1"/>
    <xf numFmtId="164" fontId="2" fillId="0" borderId="25" xfId="1" applyNumberFormat="1" applyFont="1" applyBorder="1"/>
    <xf numFmtId="0" fontId="2" fillId="0" borderId="5" xfId="3" applyFont="1" applyFill="1" applyBorder="1"/>
    <xf numFmtId="164" fontId="3" fillId="4" borderId="10" xfId="1" applyNumberFormat="1" applyFont="1" applyFill="1" applyBorder="1"/>
    <xf numFmtId="164" fontId="3" fillId="4" borderId="24" xfId="1" applyNumberFormat="1" applyFont="1" applyFill="1" applyBorder="1"/>
    <xf numFmtId="164" fontId="3" fillId="4" borderId="25" xfId="1" applyNumberFormat="1" applyFont="1" applyFill="1" applyBorder="1"/>
    <xf numFmtId="165" fontId="3" fillId="4" borderId="8" xfId="2" applyNumberFormat="1" applyFont="1" applyFill="1" applyBorder="1" applyAlignment="1">
      <alignment horizontal="center"/>
    </xf>
    <xf numFmtId="164" fontId="3" fillId="0" borderId="23" xfId="1" applyNumberFormat="1" applyFont="1" applyFill="1" applyBorder="1"/>
    <xf numFmtId="164" fontId="3" fillId="0" borderId="13" xfId="1" applyNumberFormat="1" applyFont="1" applyFill="1" applyBorder="1"/>
    <xf numFmtId="165" fontId="3" fillId="0" borderId="0" xfId="2" applyNumberFormat="1" applyFont="1" applyFill="1" applyBorder="1" applyAlignment="1">
      <alignment horizontal="center"/>
    </xf>
    <xf numFmtId="164" fontId="3" fillId="4" borderId="9" xfId="1" applyNumberFormat="1" applyFont="1" applyFill="1" applyBorder="1"/>
    <xf numFmtId="0" fontId="3" fillId="0" borderId="5" xfId="3" applyFont="1" applyFill="1" applyBorder="1" applyAlignment="1">
      <alignment wrapText="1"/>
    </xf>
    <xf numFmtId="164" fontId="3" fillId="0" borderId="7" xfId="1" applyNumberFormat="1" applyFont="1" applyFill="1" applyBorder="1" applyAlignment="1">
      <alignment horizontal="left"/>
    </xf>
    <xf numFmtId="164" fontId="3" fillId="0" borderId="10" xfId="1" applyNumberFormat="1" applyFont="1" applyFill="1" applyBorder="1" applyAlignment="1">
      <alignment horizontal="left"/>
    </xf>
    <xf numFmtId="164" fontId="3" fillId="0" borderId="9" xfId="1" applyNumberFormat="1" applyFont="1" applyFill="1" applyBorder="1"/>
    <xf numFmtId="164" fontId="3" fillId="0" borderId="5" xfId="1" applyNumberFormat="1" applyFont="1" applyBorder="1" applyAlignment="1">
      <alignment horizontal="left" indent="1"/>
    </xf>
    <xf numFmtId="164" fontId="3" fillId="0" borderId="27" xfId="1" applyNumberFormat="1" applyFont="1" applyBorder="1" applyAlignment="1">
      <alignment horizontal="left"/>
    </xf>
    <xf numFmtId="165" fontId="3" fillId="0" borderId="27" xfId="2" applyNumberFormat="1" applyFont="1" applyBorder="1" applyAlignment="1">
      <alignment horizontal="center"/>
    </xf>
    <xf numFmtId="164" fontId="2" fillId="0" borderId="6" xfId="1" applyNumberFormat="1" applyFont="1" applyBorder="1" applyAlignment="1">
      <alignment horizontal="center"/>
    </xf>
    <xf numFmtId="165" fontId="2" fillId="0" borderId="6" xfId="2" applyNumberFormat="1" applyFont="1" applyBorder="1" applyAlignment="1">
      <alignment horizontal="center"/>
    </xf>
    <xf numFmtId="164" fontId="2" fillId="0" borderId="5" xfId="6" applyNumberFormat="1" applyFont="1" applyFill="1" applyBorder="1" applyAlignment="1">
      <alignment horizontal="left"/>
    </xf>
    <xf numFmtId="164" fontId="2" fillId="0" borderId="11" xfId="6" applyNumberFormat="1" applyFont="1" applyBorder="1" applyAlignment="1">
      <alignment horizontal="center"/>
    </xf>
    <xf numFmtId="164" fontId="6" fillId="0" borderId="5" xfId="6" applyNumberFormat="1" applyFont="1" applyFill="1" applyBorder="1" applyAlignment="1">
      <alignment horizontal="left"/>
    </xf>
    <xf numFmtId="164" fontId="6" fillId="0" borderId="11" xfId="6" applyNumberFormat="1" applyFont="1" applyBorder="1" applyAlignment="1">
      <alignment horizontal="center"/>
    </xf>
    <xf numFmtId="164" fontId="2" fillId="0" borderId="10" xfId="1" applyNumberFormat="1" applyFont="1" applyFill="1" applyBorder="1" applyAlignment="1">
      <alignment horizontal="left"/>
    </xf>
    <xf numFmtId="165" fontId="2" fillId="0" borderId="9" xfId="2" applyNumberFormat="1" applyFont="1" applyBorder="1" applyAlignment="1">
      <alignment horizontal="center"/>
    </xf>
    <xf numFmtId="164" fontId="2" fillId="0" borderId="5" xfId="4" applyNumberFormat="1" applyFont="1" applyFill="1" applyBorder="1" applyAlignment="1">
      <alignment horizontal="left" indent="1"/>
    </xf>
    <xf numFmtId="0" fontId="3" fillId="0" borderId="5" xfId="3" applyFont="1" applyFill="1" applyBorder="1" applyAlignment="1">
      <alignment horizontal="left" indent="1"/>
    </xf>
    <xf numFmtId="165" fontId="3" fillId="0" borderId="9" xfId="2" applyNumberFormat="1" applyFont="1" applyBorder="1" applyAlignment="1">
      <alignment horizontal="center"/>
    </xf>
    <xf numFmtId="164" fontId="2" fillId="0" borderId="9" xfId="1" applyNumberFormat="1" applyFont="1" applyBorder="1" applyAlignment="1">
      <alignment horizontal="center"/>
    </xf>
    <xf numFmtId="164" fontId="2" fillId="0" borderId="12" xfId="1" applyNumberFormat="1" applyFont="1" applyFill="1" applyBorder="1" applyAlignment="1">
      <alignment horizontal="left"/>
    </xf>
    <xf numFmtId="0" fontId="2" fillId="0" borderId="0" xfId="3" applyFont="1" applyBorder="1" applyAlignment="1">
      <alignment horizontal="left" indent="1"/>
    </xf>
    <xf numFmtId="165" fontId="2" fillId="0" borderId="6" xfId="2" applyNumberFormat="1" applyFont="1" applyFill="1" applyBorder="1" applyAlignment="1">
      <alignment horizontal="center"/>
    </xf>
    <xf numFmtId="164" fontId="6" fillId="0" borderId="11" xfId="1" applyNumberFormat="1" applyFont="1" applyFill="1" applyBorder="1" applyAlignment="1">
      <alignment horizontal="left"/>
    </xf>
    <xf numFmtId="0" fontId="2" fillId="0" borderId="5" xfId="3" applyFont="1" applyFill="1" applyBorder="1" applyAlignment="1">
      <alignment horizontal="left" indent="2"/>
    </xf>
    <xf numFmtId="164" fontId="2" fillId="0" borderId="5" xfId="1" applyNumberFormat="1" applyFont="1" applyFill="1" applyBorder="1" applyAlignment="1">
      <alignment horizontal="left" indent="2"/>
    </xf>
    <xf numFmtId="164" fontId="3" fillId="0" borderId="5" xfId="1" applyNumberFormat="1" applyFont="1" applyFill="1" applyBorder="1" applyAlignment="1">
      <alignment wrapText="1"/>
    </xf>
    <xf numFmtId="164" fontId="3" fillId="0" borderId="13" xfId="1" applyNumberFormat="1" applyFont="1" applyBorder="1" applyAlignment="1">
      <alignment horizontal="center"/>
    </xf>
    <xf numFmtId="165" fontId="3" fillId="0" borderId="0" xfId="2" applyNumberFormat="1" applyFont="1" applyBorder="1" applyAlignment="1">
      <alignment horizontal="center"/>
    </xf>
    <xf numFmtId="0" fontId="3" fillId="0" borderId="5" xfId="3"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3" xfId="1" applyNumberFormat="1" applyFont="1" applyBorder="1" applyAlignment="1">
      <alignment horizontal="left" indent="1"/>
    </xf>
    <xf numFmtId="164" fontId="2" fillId="0" borderId="6" xfId="1" applyNumberFormat="1" applyFont="1" applyBorder="1"/>
    <xf numFmtId="0" fontId="3" fillId="0" borderId="14" xfId="3" applyFont="1" applyFill="1" applyBorder="1" applyAlignment="1">
      <alignment horizontal="center"/>
    </xf>
    <xf numFmtId="164" fontId="3" fillId="4" borderId="14" xfId="1" applyNumberFormat="1" applyFont="1" applyFill="1" applyBorder="1" applyAlignment="1">
      <alignment horizontal="left"/>
    </xf>
    <xf numFmtId="164" fontId="3" fillId="3" borderId="14" xfId="1" applyNumberFormat="1" applyFont="1" applyFill="1" applyBorder="1" applyAlignment="1">
      <alignment horizontal="left"/>
    </xf>
    <xf numFmtId="164" fontId="3" fillId="3" borderId="15" xfId="3" applyNumberFormat="1" applyFont="1" applyFill="1" applyBorder="1"/>
    <xf numFmtId="164" fontId="3" fillId="3" borderId="28" xfId="3" applyNumberFormat="1" applyFont="1" applyFill="1" applyBorder="1"/>
    <xf numFmtId="164" fontId="3" fillId="3" borderId="29" xfId="3" applyNumberFormat="1" applyFont="1" applyFill="1" applyBorder="1"/>
    <xf numFmtId="165" fontId="3" fillId="3" borderId="16" xfId="2" applyNumberFormat="1" applyFont="1" applyFill="1" applyBorder="1" applyAlignment="1">
      <alignment horizontal="center"/>
    </xf>
    <xf numFmtId="0" fontId="2" fillId="3" borderId="0" xfId="3" applyFont="1" applyFill="1"/>
    <xf numFmtId="0" fontId="2" fillId="0" borderId="0" xfId="3" applyFont="1"/>
    <xf numFmtId="164" fontId="2" fillId="0" borderId="0" xfId="1" applyNumberFormat="1" applyFont="1"/>
    <xf numFmtId="165" fontId="2" fillId="0" borderId="0" xfId="2" applyNumberFormat="1" applyFont="1" applyAlignment="1">
      <alignment horizontal="center"/>
    </xf>
    <xf numFmtId="164" fontId="2" fillId="0" borderId="8" xfId="1" applyNumberFormat="1" applyFont="1" applyBorder="1"/>
    <xf numFmtId="164" fontId="2" fillId="0" borderId="9" xfId="1" applyNumberFormat="1" applyFont="1" applyBorder="1"/>
    <xf numFmtId="164" fontId="3" fillId="2" borderId="0" xfId="4" applyNumberFormat="1" applyFont="1" applyFill="1"/>
    <xf numFmtId="164" fontId="2" fillId="2" borderId="0" xfId="4" applyNumberFormat="1" applyFont="1" applyFill="1"/>
    <xf numFmtId="164" fontId="9" fillId="2" borderId="0" xfId="4" applyNumberFormat="1" applyFont="1" applyFill="1"/>
    <xf numFmtId="164" fontId="10" fillId="2" borderId="0" xfId="4" applyNumberFormat="1" applyFont="1" applyFill="1"/>
    <xf numFmtId="164" fontId="3" fillId="0" borderId="1" xfId="4" applyNumberFormat="1" applyFont="1" applyFill="1" applyBorder="1" applyAlignment="1">
      <alignment horizontal="center" vertical="center"/>
    </xf>
    <xf numFmtId="164" fontId="2" fillId="0" borderId="0" xfId="4" applyNumberFormat="1" applyFont="1"/>
    <xf numFmtId="164" fontId="3" fillId="0" borderId="3" xfId="4" applyNumberFormat="1" applyFont="1" applyFill="1" applyBorder="1" applyAlignment="1">
      <alignment horizontal="left" vertical="center"/>
    </xf>
    <xf numFmtId="164" fontId="3" fillId="0" borderId="21" xfId="4" applyNumberFormat="1" applyFont="1" applyFill="1" applyBorder="1" applyAlignment="1">
      <alignment horizontal="center" vertical="center"/>
    </xf>
    <xf numFmtId="164" fontId="9" fillId="0" borderId="3"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1"/>
    </xf>
    <xf numFmtId="164" fontId="3" fillId="0" borderId="8" xfId="4" applyNumberFormat="1" applyFont="1" applyFill="1" applyBorder="1" applyAlignment="1">
      <alignment horizontal="center" vertical="center"/>
    </xf>
    <xf numFmtId="164" fontId="9" fillId="0" borderId="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2"/>
    </xf>
    <xf numFmtId="164" fontId="2" fillId="0" borderId="0" xfId="4" applyNumberFormat="1" applyFont="1" applyBorder="1"/>
    <xf numFmtId="164" fontId="2" fillId="0" borderId="0" xfId="4" applyNumberFormat="1" applyFont="1" applyFill="1" applyBorder="1" applyAlignment="1">
      <alignment horizontal="left" vertical="center" indent="2"/>
    </xf>
    <xf numFmtId="164" fontId="2"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4"/>
    </xf>
    <xf numFmtId="164" fontId="2" fillId="0" borderId="0" xfId="4" applyNumberFormat="1" applyFont="1" applyFill="1" applyBorder="1" applyAlignment="1">
      <alignment horizontal="left" vertical="center" indent="5"/>
    </xf>
    <xf numFmtId="164" fontId="2" fillId="0" borderId="0" xfId="4" applyNumberFormat="1" applyFont="1" applyFill="1" applyBorder="1" applyAlignment="1">
      <alignment horizontal="left" vertical="center" wrapText="1" indent="5"/>
    </xf>
    <xf numFmtId="164" fontId="2" fillId="0" borderId="8"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1"/>
    </xf>
    <xf numFmtId="164" fontId="3" fillId="0" borderId="0" xfId="4" applyNumberFormat="1" applyFont="1" applyFill="1" applyBorder="1" applyAlignment="1">
      <alignment horizontal="left" indent="2"/>
    </xf>
    <xf numFmtId="164" fontId="3" fillId="0" borderId="8" xfId="4" applyNumberFormat="1" applyFont="1" applyFill="1" applyBorder="1"/>
    <xf numFmtId="164" fontId="9" fillId="0" borderId="0" xfId="4" applyNumberFormat="1" applyFont="1" applyFill="1" applyBorder="1"/>
    <xf numFmtId="164" fontId="2" fillId="0" borderId="0" xfId="4" applyNumberFormat="1" applyFont="1" applyFill="1" applyBorder="1" applyAlignment="1">
      <alignment horizontal="left" indent="2"/>
    </xf>
    <xf numFmtId="164" fontId="3" fillId="0" borderId="21" xfId="4" applyNumberFormat="1" applyFont="1" applyFill="1" applyBorder="1"/>
    <xf numFmtId="164" fontId="2" fillId="0" borderId="21" xfId="4" applyNumberFormat="1" applyFont="1" applyFill="1" applyBorder="1"/>
    <xf numFmtId="164" fontId="2" fillId="0" borderId="0" xfId="4" applyNumberFormat="1" applyFont="1" applyFill="1"/>
    <xf numFmtId="164" fontId="2" fillId="0" borderId="0" xfId="4" applyNumberFormat="1" applyFont="1" applyFill="1" applyBorder="1"/>
    <xf numFmtId="164" fontId="10" fillId="0" borderId="0" xfId="4" applyNumberFormat="1" applyFont="1" applyFill="1" applyBorder="1"/>
    <xf numFmtId="164" fontId="2" fillId="0" borderId="0" xfId="4" applyNumberFormat="1" applyFont="1" applyFill="1" applyBorder="1" applyAlignment="1">
      <alignment vertical="center"/>
    </xf>
    <xf numFmtId="164" fontId="10" fillId="0" borderId="0" xfId="4" applyNumberFormat="1" applyFont="1" applyFill="1" applyBorder="1" applyAlignment="1">
      <alignment vertical="center" wrapText="1"/>
    </xf>
    <xf numFmtId="164" fontId="2" fillId="0" borderId="0" xfId="4" applyNumberFormat="1" applyFont="1" applyFill="1" applyBorder="1" applyAlignment="1">
      <alignment vertical="center" wrapText="1"/>
    </xf>
    <xf numFmtId="164" fontId="3" fillId="0" borderId="0" xfId="4" applyNumberFormat="1" applyFont="1" applyFill="1" applyBorder="1"/>
    <xf numFmtId="164" fontId="2" fillId="0" borderId="0" xfId="4" applyNumberFormat="1" applyFont="1" applyAlignment="1"/>
    <xf numFmtId="164" fontId="2" fillId="0" borderId="0" xfId="4" applyNumberFormat="1" applyFont="1" applyFill="1" applyBorder="1" applyAlignment="1">
      <alignment horizontal="left" vertical="center" wrapText="1"/>
    </xf>
    <xf numFmtId="164" fontId="2" fillId="0" borderId="0" xfId="1" applyNumberFormat="1" applyFont="1" applyFill="1" applyBorder="1" applyAlignment="1">
      <alignment horizontal="right" vertical="center" indent="1"/>
    </xf>
    <xf numFmtId="166"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2" fillId="0" borderId="0" xfId="4" applyNumberFormat="1" applyFont="1" applyFill="1" applyBorder="1" applyAlignment="1">
      <alignment horizontal="left" vertical="center"/>
    </xf>
    <xf numFmtId="164" fontId="2" fillId="0" borderId="8" xfId="4" applyNumberFormat="1" applyFont="1" applyFill="1" applyBorder="1"/>
    <xf numFmtId="164" fontId="2" fillId="0" borderId="0" xfId="4" applyNumberFormat="1" applyFont="1" applyFill="1" applyBorder="1" applyAlignment="1">
      <alignment horizontal="left" vertical="center" wrapText="1" indent="2"/>
    </xf>
    <xf numFmtId="164" fontId="2" fillId="0" borderId="0" xfId="4" applyNumberFormat="1" applyFont="1" applyFill="1" applyBorder="1" applyAlignment="1">
      <alignment horizontal="left" vertical="center" wrapText="1" indent="4"/>
    </xf>
    <xf numFmtId="164"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2"/>
    </xf>
    <xf numFmtId="164" fontId="2" fillId="0" borderId="0" xfId="4" applyNumberFormat="1" applyFont="1" applyAlignment="1">
      <alignment wrapText="1"/>
    </xf>
    <xf numFmtId="37"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1"/>
    </xf>
    <xf numFmtId="164" fontId="3" fillId="0" borderId="0" xfId="4" applyNumberFormat="1" applyFont="1" applyFill="1" applyBorder="1" applyAlignment="1">
      <alignment horizontal="left" vertical="center" wrapText="1" indent="2"/>
    </xf>
    <xf numFmtId="164" fontId="2" fillId="0" borderId="8" xfId="4" applyNumberFormat="1" applyFont="1" applyFill="1" applyBorder="1" applyAlignment="1">
      <alignment vertical="center"/>
    </xf>
    <xf numFmtId="164" fontId="2" fillId="0" borderId="0" xfId="4" applyNumberFormat="1" applyFont="1" applyFill="1" applyBorder="1" applyAlignment="1">
      <alignment horizontal="left" indent="4"/>
    </xf>
    <xf numFmtId="49" fontId="2" fillId="0" borderId="0" xfId="4" applyNumberFormat="1" applyFont="1" applyBorder="1" applyAlignment="1">
      <alignment horizontal="left" wrapText="1" indent="5"/>
    </xf>
    <xf numFmtId="164" fontId="2" fillId="0" borderId="0" xfId="4" applyNumberFormat="1" applyFont="1" applyBorder="1" applyAlignment="1">
      <alignment vertical="center"/>
    </xf>
    <xf numFmtId="164" fontId="3"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indent="3"/>
    </xf>
    <xf numFmtId="164" fontId="3" fillId="0" borderId="0" xfId="4" applyNumberFormat="1" applyFont="1" applyBorder="1"/>
    <xf numFmtId="164" fontId="3" fillId="0" borderId="8" xfId="4" applyNumberFormat="1" applyFont="1" applyFill="1" applyBorder="1" applyAlignment="1">
      <alignment horizontal="right" vertical="center"/>
    </xf>
    <xf numFmtId="164" fontId="2" fillId="0" borderId="3" xfId="4" applyNumberFormat="1" applyFont="1" applyFill="1" applyBorder="1" applyAlignment="1">
      <alignment horizontal="right" vertical="center"/>
    </xf>
    <xf numFmtId="164" fontId="2" fillId="0" borderId="0" xfId="4" applyNumberFormat="1" applyFont="1" applyFill="1" applyBorder="1" applyAlignment="1">
      <alignment horizontal="left" wrapText="1" indent="5"/>
    </xf>
    <xf numFmtId="49" fontId="10" fillId="0" borderId="0" xfId="4" applyNumberFormat="1" applyFont="1" applyFill="1" applyBorder="1" applyAlignment="1">
      <alignment vertical="center" wrapText="1"/>
    </xf>
    <xf numFmtId="164" fontId="2" fillId="0" borderId="0" xfId="4" applyNumberFormat="1" applyFont="1" applyFill="1" applyBorder="1" applyAlignment="1">
      <alignment horizontal="left" vertical="center" indent="3"/>
    </xf>
    <xf numFmtId="164" fontId="3" fillId="0" borderId="0" xfId="4" applyNumberFormat="1" applyFont="1" applyFill="1" applyBorder="1" applyAlignment="1">
      <alignment horizontal="left" indent="1"/>
    </xf>
    <xf numFmtId="164" fontId="2" fillId="0" borderId="8" xfId="4" applyNumberFormat="1" applyFont="1" applyFill="1" applyBorder="1" applyAlignment="1">
      <alignment horizontal="right" vertical="center"/>
    </xf>
    <xf numFmtId="164" fontId="10" fillId="0" borderId="0" xfId="4" applyNumberFormat="1" applyFont="1" applyFill="1" applyBorder="1" applyAlignment="1">
      <alignment wrapText="1"/>
    </xf>
    <xf numFmtId="164" fontId="10" fillId="0" borderId="0" xfId="4" applyNumberFormat="1" applyFont="1" applyBorder="1"/>
    <xf numFmtId="164" fontId="2" fillId="0" borderId="0" xfId="4" applyNumberFormat="1" applyFont="1" applyBorder="1" applyAlignment="1">
      <alignment horizontal="left" vertical="center" indent="4"/>
    </xf>
    <xf numFmtId="0" fontId="12" fillId="0" borderId="0" xfId="8" applyFont="1" applyBorder="1" applyAlignment="1">
      <alignment wrapText="1"/>
    </xf>
    <xf numFmtId="164" fontId="10" fillId="0" borderId="0" xfId="4" applyNumberFormat="1" applyFont="1"/>
    <xf numFmtId="0" fontId="3" fillId="2" borderId="0" xfId="9" quotePrefix="1" applyFont="1" applyFill="1" applyAlignment="1">
      <alignment horizontal="left"/>
    </xf>
    <xf numFmtId="0" fontId="2" fillId="2" borderId="0" xfId="9" applyFont="1" applyFill="1"/>
    <xf numFmtId="0" fontId="3" fillId="2" borderId="0" xfId="9" applyFont="1" applyFill="1"/>
    <xf numFmtId="0" fontId="3" fillId="2" borderId="0" xfId="9" applyFont="1" applyFill="1" applyAlignment="1">
      <alignment horizontal="left"/>
    </xf>
    <xf numFmtId="164" fontId="3" fillId="2" borderId="0" xfId="9" applyNumberFormat="1" applyFont="1" applyFill="1" applyAlignment="1">
      <alignment horizontal="left"/>
    </xf>
    <xf numFmtId="164" fontId="3" fillId="2" borderId="0" xfId="1" quotePrefix="1" applyNumberFormat="1" applyFont="1" applyFill="1" applyAlignment="1">
      <alignment horizontal="left"/>
    </xf>
    <xf numFmtId="164" fontId="3" fillId="2" borderId="0" xfId="9" quotePrefix="1" applyNumberFormat="1" applyFont="1" applyFill="1" applyAlignment="1">
      <alignment horizontal="left"/>
    </xf>
    <xf numFmtId="0" fontId="2" fillId="0" borderId="0" xfId="9" applyFont="1" applyFill="1"/>
    <xf numFmtId="0" fontId="3" fillId="4" borderId="9" xfId="9" applyFont="1" applyFill="1" applyBorder="1" applyAlignment="1">
      <alignment horizontal="center" vertical="center"/>
    </xf>
    <xf numFmtId="0" fontId="3" fillId="4" borderId="10" xfId="9" applyFont="1" applyFill="1" applyBorder="1" applyAlignment="1">
      <alignment horizontal="center" vertical="center" wrapText="1"/>
    </xf>
    <xf numFmtId="0" fontId="3" fillId="4" borderId="10" xfId="9" applyFont="1" applyFill="1" applyBorder="1" applyAlignment="1">
      <alignment horizontal="center" vertical="center"/>
    </xf>
    <xf numFmtId="164" fontId="2" fillId="0" borderId="2"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4" xfId="1" applyNumberFormat="1" applyFont="1" applyFill="1" applyBorder="1" applyAlignment="1">
      <alignment horizontal="left"/>
    </xf>
    <xf numFmtId="164" fontId="2" fillId="0" borderId="11" xfId="1" applyNumberFormat="1" applyFont="1" applyFill="1" applyBorder="1" applyAlignment="1">
      <alignment vertical="center"/>
    </xf>
    <xf numFmtId="0" fontId="2" fillId="0" borderId="0" xfId="9" applyFont="1" applyFill="1" applyBorder="1"/>
    <xf numFmtId="164" fontId="2" fillId="0" borderId="10" xfId="1" applyNumberFormat="1" applyFont="1" applyFill="1" applyBorder="1"/>
    <xf numFmtId="164" fontId="2" fillId="0" borderId="8" xfId="1" applyNumberFormat="1" applyFont="1" applyFill="1" applyBorder="1" applyAlignment="1">
      <alignment horizontal="left"/>
    </xf>
    <xf numFmtId="164" fontId="2" fillId="0" borderId="9" xfId="1" applyNumberFormat="1" applyFont="1" applyFill="1" applyBorder="1" applyAlignment="1">
      <alignment horizontal="left"/>
    </xf>
    <xf numFmtId="0" fontId="15" fillId="0" borderId="0" xfId="9" applyFont="1" applyFill="1"/>
    <xf numFmtId="164" fontId="2" fillId="0" borderId="11" xfId="1" quotePrefix="1" applyNumberFormat="1" applyFont="1" applyFill="1" applyBorder="1" applyAlignment="1">
      <alignment horizontal="left"/>
    </xf>
    <xf numFmtId="164" fontId="2" fillId="0" borderId="11" xfId="1" applyNumberFormat="1" applyFont="1" applyFill="1" applyBorder="1" applyAlignment="1">
      <alignment wrapText="1"/>
    </xf>
    <xf numFmtId="164" fontId="2" fillId="0" borderId="6"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9" quotePrefix="1" applyFont="1" applyFill="1" applyBorder="1" applyAlignment="1">
      <alignment horizontal="left"/>
    </xf>
    <xf numFmtId="0" fontId="3" fillId="6" borderId="8" xfId="9" applyFont="1" applyFill="1" applyBorder="1" applyAlignment="1">
      <alignment horizontal="center"/>
    </xf>
    <xf numFmtId="164" fontId="3" fillId="6" borderId="14" xfId="1" applyNumberFormat="1" applyFont="1" applyFill="1" applyBorder="1"/>
    <xf numFmtId="164" fontId="3" fillId="6" borderId="15" xfId="1" applyNumberFormat="1" applyFont="1" applyFill="1" applyBorder="1"/>
    <xf numFmtId="164" fontId="3" fillId="6" borderId="16" xfId="1" applyNumberFormat="1" applyFont="1" applyFill="1" applyBorder="1"/>
    <xf numFmtId="0" fontId="2" fillId="0" borderId="0" xfId="9" applyFont="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15" fillId="2" borderId="0" xfId="1" applyNumberFormat="1" applyFont="1" applyFill="1"/>
    <xf numFmtId="164" fontId="2" fillId="2" borderId="0" xfId="1" applyNumberFormat="1" applyFont="1" applyFill="1" applyBorder="1" applyAlignment="1">
      <alignment horizontal="left"/>
    </xf>
    <xf numFmtId="164" fontId="3" fillId="6" borderId="12" xfId="1" applyNumberFormat="1" applyFont="1" applyFill="1" applyBorder="1" applyAlignment="1">
      <alignment horizontal="center" vertical="center"/>
    </xf>
    <xf numFmtId="164" fontId="3" fillId="6" borderId="18" xfId="1" applyNumberFormat="1" applyFont="1" applyFill="1" applyBorder="1" applyAlignment="1">
      <alignment horizontal="center" vertical="center" wrapText="1"/>
    </xf>
    <xf numFmtId="164" fontId="14" fillId="6" borderId="18" xfId="1" applyNumberFormat="1" applyFont="1" applyFill="1" applyBorder="1" applyAlignment="1">
      <alignment horizontal="center" vertical="center" wrapText="1"/>
    </xf>
    <xf numFmtId="164" fontId="16" fillId="6" borderId="1" xfId="1" applyNumberFormat="1" applyFont="1" applyFill="1" applyBorder="1" applyAlignment="1">
      <alignment horizontal="center" vertical="center" wrapText="1"/>
    </xf>
    <xf numFmtId="164" fontId="3" fillId="6" borderId="1"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2" xfId="1" applyNumberFormat="1" applyFont="1" applyBorder="1"/>
    <xf numFmtId="164" fontId="2" fillId="0" borderId="11" xfId="1" quotePrefix="1" applyNumberFormat="1" applyFont="1" applyFill="1" applyBorder="1" applyAlignment="1">
      <alignment horizontal="left" indent="2"/>
    </xf>
    <xf numFmtId="164" fontId="3" fillId="6" borderId="10" xfId="1" applyNumberFormat="1" applyFont="1" applyFill="1" applyBorder="1" applyAlignment="1">
      <alignment horizontal="center"/>
    </xf>
    <xf numFmtId="164" fontId="3" fillId="6" borderId="1" xfId="1" applyNumberFormat="1" applyFont="1" applyFill="1" applyBorder="1" applyAlignment="1">
      <alignment horizontal="center" vertical="center"/>
    </xf>
    <xf numFmtId="164" fontId="16" fillId="6" borderId="18" xfId="1" applyNumberFormat="1" applyFont="1" applyFill="1" applyBorder="1" applyAlignment="1">
      <alignment horizontal="center" vertical="center" wrapText="1"/>
    </xf>
    <xf numFmtId="164" fontId="14" fillId="6" borderId="1"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3" fillId="0" borderId="0" xfId="1" applyNumberFormat="1" applyFont="1" applyBorder="1"/>
    <xf numFmtId="164" fontId="16" fillId="6" borderId="12"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3" fillId="3" borderId="1" xfId="1" applyNumberFormat="1" applyFont="1" applyFill="1" applyBorder="1" applyAlignment="1">
      <alignment horizontal="center" vertical="center"/>
    </xf>
    <xf numFmtId="164" fontId="3" fillId="3" borderId="2"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0"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4" fontId="3" fillId="3" borderId="8" xfId="1" applyNumberFormat="1"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0" fontId="3" fillId="4" borderId="18" xfId="3"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11" xfId="1" applyNumberFormat="1" applyFont="1" applyFill="1" applyBorder="1" applyAlignment="1">
      <alignment horizontal="center" vertical="center" wrapText="1"/>
    </xf>
    <xf numFmtId="164" fontId="3" fillId="4" borderId="10" xfId="1" applyNumberFormat="1" applyFont="1" applyFill="1" applyBorder="1" applyAlignment="1">
      <alignment horizontal="center" vertical="center" wrapText="1"/>
    </xf>
    <xf numFmtId="164" fontId="3" fillId="5" borderId="12" xfId="1"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164" fontId="3" fillId="5" borderId="10" xfId="1"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165" fontId="3" fillId="3" borderId="3"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8" xfId="2" applyNumberFormat="1"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11" xfId="3" applyFont="1" applyFill="1" applyBorder="1" applyAlignment="1">
      <alignment horizontal="center" vertical="center" wrapText="1"/>
    </xf>
    <xf numFmtId="0" fontId="3" fillId="3" borderId="10" xfId="3" applyFont="1" applyFill="1" applyBorder="1" applyAlignment="1">
      <alignment horizontal="center" vertical="center" wrapText="1"/>
    </xf>
    <xf numFmtId="0" fontId="3" fillId="5" borderId="12" xfId="3" applyFont="1" applyFill="1" applyBorder="1" applyAlignment="1">
      <alignment horizontal="center" vertical="center" wrapText="1"/>
    </xf>
    <xf numFmtId="0" fontId="3" fillId="5" borderId="11" xfId="3" applyFont="1" applyFill="1" applyBorder="1" applyAlignment="1">
      <alignment horizontal="center" vertical="center" wrapText="1"/>
    </xf>
    <xf numFmtId="0" fontId="3" fillId="5" borderId="10" xfId="3" applyFont="1" applyFill="1" applyBorder="1" applyAlignment="1">
      <alignment horizontal="center" vertical="center" wrapText="1"/>
    </xf>
    <xf numFmtId="164" fontId="3" fillId="0" borderId="12" xfId="4" applyNumberFormat="1" applyFont="1" applyFill="1" applyBorder="1" applyAlignment="1">
      <alignment horizontal="center" vertical="center"/>
    </xf>
    <xf numFmtId="164" fontId="3" fillId="0" borderId="10"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wrapText="1"/>
    </xf>
    <xf numFmtId="164" fontId="11" fillId="0" borderId="0" xfId="4" applyNumberFormat="1" applyFont="1" applyFill="1" applyBorder="1" applyAlignment="1">
      <alignment horizontal="left" vertical="center" indent="2"/>
    </xf>
    <xf numFmtId="0" fontId="3" fillId="4" borderId="1" xfId="9" applyFont="1" applyFill="1" applyBorder="1" applyAlignment="1">
      <alignment horizontal="center" vertical="center" wrapText="1"/>
    </xf>
    <xf numFmtId="0" fontId="3" fillId="4" borderId="12" xfId="9" applyFont="1" applyFill="1" applyBorder="1" applyAlignment="1">
      <alignment horizontal="center" vertical="center"/>
    </xf>
    <xf numFmtId="0" fontId="3" fillId="4" borderId="10" xfId="9" applyFont="1" applyFill="1" applyBorder="1" applyAlignment="1">
      <alignment horizontal="center" vertical="center"/>
    </xf>
    <xf numFmtId="164" fontId="3" fillId="4" borderId="21" xfId="9" applyNumberFormat="1" applyFont="1" applyFill="1" applyBorder="1" applyAlignment="1">
      <alignment horizontal="center" vertical="center"/>
    </xf>
    <xf numFmtId="164" fontId="3" fillId="4" borderId="27" xfId="9" applyNumberFormat="1" applyFont="1" applyFill="1" applyBorder="1" applyAlignment="1">
      <alignment horizontal="center" vertical="center"/>
    </xf>
    <xf numFmtId="0" fontId="14" fillId="4" borderId="1" xfId="9" applyFont="1" applyFill="1" applyBorder="1" applyAlignment="1">
      <alignment horizontal="center" vertical="center" wrapText="1"/>
    </xf>
    <xf numFmtId="0" fontId="17" fillId="4" borderId="10" xfId="9" applyFont="1" applyFill="1" applyBorder="1" applyAlignment="1">
      <alignment horizontal="center" vertical="center" wrapText="1"/>
    </xf>
    <xf numFmtId="0" fontId="17" fillId="4" borderId="4" xfId="9" applyFont="1" applyFill="1" applyBorder="1" applyAlignment="1">
      <alignment horizontal="center" vertical="center" wrapText="1"/>
    </xf>
    <xf numFmtId="0" fontId="17" fillId="4" borderId="6" xfId="9" applyFont="1" applyFill="1" applyBorder="1" applyAlignment="1">
      <alignment horizontal="center" vertical="center" wrapText="1"/>
    </xf>
    <xf numFmtId="0" fontId="17" fillId="4" borderId="1" xfId="9" applyFont="1" applyFill="1" applyBorder="1" applyAlignment="1">
      <alignment horizontal="center" vertical="center" wrapText="1"/>
    </xf>
    <xf numFmtId="164" fontId="18" fillId="0" borderId="0" xfId="1" applyNumberFormat="1" applyFont="1" applyFill="1" applyBorder="1"/>
    <xf numFmtId="164" fontId="17" fillId="4" borderId="14" xfId="1" applyNumberFormat="1" applyFont="1" applyFill="1" applyBorder="1" applyAlignment="1">
      <alignment vertical="center"/>
    </xf>
  </cellXfs>
  <cellStyles count="10">
    <cellStyle name="Comma" xfId="1" builtinId="3"/>
    <cellStyle name="Comma 11" xfId="6"/>
    <cellStyle name="Comma 2" xfId="4"/>
    <cellStyle name="Normal" xfId="0" builtinId="0"/>
    <cellStyle name="Normal 2" xfId="3"/>
    <cellStyle name="Normal 2 2" xfId="8"/>
    <cellStyle name="Normal 3" xfId="5"/>
    <cellStyle name="Normal 4" xfId="9"/>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6</xdr:col>
      <xdr:colOff>28575</xdr:colOff>
      <xdr:row>2</xdr:row>
      <xdr:rowOff>180975</xdr:rowOff>
    </xdr:to>
    <xdr:sp macro="" textlink="">
      <xdr:nvSpPr>
        <xdr:cNvPr id="2" name="Text Box 1"/>
        <xdr:cNvSpPr txBox="1">
          <a:spLocks noChangeArrowheads="1"/>
        </xdr:cNvSpPr>
      </xdr:nvSpPr>
      <xdr:spPr bwMode="auto">
        <a:xfrm>
          <a:off x="4572000" y="533400"/>
          <a:ext cx="123825" cy="28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76199</xdr:colOff>
      <xdr:row>9</xdr:row>
      <xdr:rowOff>85725</xdr:rowOff>
    </xdr:from>
    <xdr:to>
      <xdr:col>5</xdr:col>
      <xdr:colOff>257174</xdr:colOff>
      <xdr:row>21</xdr:row>
      <xdr:rowOff>0</xdr:rowOff>
    </xdr:to>
    <xdr:sp macro="" textlink="">
      <xdr:nvSpPr>
        <xdr:cNvPr id="2" name="Right Brace 1"/>
        <xdr:cNvSpPr/>
      </xdr:nvSpPr>
      <xdr:spPr>
        <a:xfrm>
          <a:off x="5581649" y="1685925"/>
          <a:ext cx="180975" cy="3714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REPORT/2017%20ALLOTMENT%20REPORT-Ap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ALLOTMENT%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BY%20AGENCY/2017%20ALL%20SOURCES-BY%20AGENC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SCHEDULE/2017%20SCHEDULE-Apri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6Cont."/>
      <sheetName val="2016SPFs"/>
      <sheetName val="NDRRMF"/>
      <sheetName val="B"/>
      <sheetName val="NC-NNC"/>
      <sheetName val="FCR-FLR"/>
      <sheetName val="GAARD"/>
      <sheetName val="agency"/>
      <sheetName val="BYDEPT"/>
      <sheetName val="A"/>
      <sheetName val="A1"/>
      <sheetName val="A2"/>
      <sheetName val="A3"/>
      <sheetName val="Total"/>
      <sheetName val="E-SARO"/>
      <sheetName val="WP"/>
      <sheetName val="WP-monthly"/>
      <sheetName val="Sheet3"/>
    </sheetNames>
    <sheetDataSet>
      <sheetData sheetId="0">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18">
          <cell r="BE118">
            <v>1131795.4020000021</v>
          </cell>
          <cell r="BI118">
            <v>14533433.756000005</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1">
        <row r="271">
          <cell r="P271">
            <v>21312097.833999991</v>
          </cell>
        </row>
        <row r="273">
          <cell r="P273">
            <v>31417104.585000001</v>
          </cell>
        </row>
        <row r="274">
          <cell r="P274">
            <v>0</v>
          </cell>
        </row>
        <row r="275">
          <cell r="P275">
            <v>12280</v>
          </cell>
        </row>
        <row r="276">
          <cell r="P276">
            <v>472748.0390000008</v>
          </cell>
        </row>
        <row r="277">
          <cell r="P277">
            <v>200000</v>
          </cell>
        </row>
        <row r="279">
          <cell r="P279">
            <v>813875.36800000002</v>
          </cell>
        </row>
        <row r="284">
          <cell r="M284">
            <v>200000</v>
          </cell>
        </row>
        <row r="285">
          <cell r="P285">
            <v>24063194.531999998</v>
          </cell>
        </row>
      </sheetData>
      <sheetData sheetId="2" refreshError="1"/>
      <sheetData sheetId="3" refreshError="1"/>
      <sheetData sheetId="4" refreshError="1"/>
      <sheetData sheetId="5" refreshError="1"/>
      <sheetData sheetId="6">
        <row r="298">
          <cell r="F298">
            <v>19500000</v>
          </cell>
        </row>
      </sheetData>
      <sheetData sheetId="7" refreshError="1"/>
      <sheetData sheetId="8">
        <row r="1">
          <cell r="A1" t="str">
            <v>CY 2017 PROGRAM, ALLOTMENT RELEASES, BALANCE</v>
          </cell>
        </row>
        <row r="2">
          <cell r="A2" t="str">
            <v>JANUARY 1- APRIL 30, 2017</v>
          </cell>
        </row>
        <row r="8">
          <cell r="F8">
            <v>1968797453</v>
          </cell>
          <cell r="AE8">
            <v>0</v>
          </cell>
          <cell r="BD8">
            <v>1676569666</v>
          </cell>
        </row>
        <row r="9">
          <cell r="F9">
            <v>14975626</v>
          </cell>
          <cell r="AE9">
            <v>0</v>
          </cell>
          <cell r="BD9">
            <v>14486509</v>
          </cell>
        </row>
        <row r="10">
          <cell r="F10">
            <v>20170858</v>
          </cell>
          <cell r="AE10">
            <v>-4384938</v>
          </cell>
          <cell r="BD10">
            <v>15604156</v>
          </cell>
        </row>
        <row r="11">
          <cell r="F11">
            <v>428618</v>
          </cell>
          <cell r="AE11">
            <v>0</v>
          </cell>
          <cell r="BD11">
            <v>428618</v>
          </cell>
        </row>
        <row r="12">
          <cell r="F12">
            <v>9801491</v>
          </cell>
          <cell r="AE12">
            <v>0</v>
          </cell>
          <cell r="BD12">
            <v>9485257</v>
          </cell>
        </row>
        <row r="13">
          <cell r="F13">
            <v>45222425</v>
          </cell>
          <cell r="AE13">
            <v>-6000000</v>
          </cell>
          <cell r="BD13">
            <v>39138313</v>
          </cell>
        </row>
        <row r="14">
          <cell r="F14">
            <v>1430019</v>
          </cell>
          <cell r="AE14">
            <v>197144</v>
          </cell>
          <cell r="BD14">
            <v>1605659</v>
          </cell>
        </row>
        <row r="15">
          <cell r="F15">
            <v>544109087</v>
          </cell>
        </row>
        <row r="16">
          <cell r="F16">
            <v>59941572</v>
          </cell>
          <cell r="AE16">
            <v>23988218</v>
          </cell>
          <cell r="BD16">
            <v>72454985</v>
          </cell>
        </row>
        <row r="17">
          <cell r="F17">
            <v>484167515</v>
          </cell>
          <cell r="AE17">
            <v>-133301773</v>
          </cell>
          <cell r="BD17">
            <v>304508754</v>
          </cell>
        </row>
        <row r="18">
          <cell r="F18">
            <v>58718377</v>
          </cell>
          <cell r="AE18">
            <v>0</v>
          </cell>
          <cell r="BD18">
            <v>51416839</v>
          </cell>
        </row>
        <row r="19">
          <cell r="F19">
            <v>1100786</v>
          </cell>
          <cell r="AE19">
            <v>0</v>
          </cell>
          <cell r="BD19">
            <v>1093653</v>
          </cell>
        </row>
        <row r="20">
          <cell r="F20">
            <v>26645954</v>
          </cell>
          <cell r="AE20">
            <v>0</v>
          </cell>
          <cell r="BD20">
            <v>26547165</v>
          </cell>
        </row>
        <row r="21">
          <cell r="F21">
            <v>21500732</v>
          </cell>
          <cell r="AE21">
            <v>0</v>
          </cell>
          <cell r="BD21">
            <v>20775448</v>
          </cell>
        </row>
        <row r="22">
          <cell r="F22">
            <v>16593050</v>
          </cell>
          <cell r="AE22">
            <v>0</v>
          </cell>
          <cell r="BD22">
            <v>15394988</v>
          </cell>
        </row>
        <row r="23">
          <cell r="F23">
            <v>96336792</v>
          </cell>
        </row>
        <row r="24">
          <cell r="F24">
            <v>60200461</v>
          </cell>
          <cell r="AE24">
            <v>-3234119</v>
          </cell>
          <cell r="BD24">
            <v>47931859</v>
          </cell>
        </row>
        <row r="25">
          <cell r="F25">
            <v>36136331</v>
          </cell>
          <cell r="AE25">
            <v>3234119</v>
          </cell>
          <cell r="BD25">
            <v>34794620</v>
          </cell>
        </row>
        <row r="26">
          <cell r="F26">
            <v>3533400</v>
          </cell>
          <cell r="AE26">
            <v>0</v>
          </cell>
          <cell r="BD26">
            <v>3514268</v>
          </cell>
        </row>
        <row r="27">
          <cell r="F27">
            <v>148037078</v>
          </cell>
          <cell r="AE27">
            <v>2000000</v>
          </cell>
          <cell r="BD27">
            <v>131857678</v>
          </cell>
        </row>
        <row r="28">
          <cell r="F28">
            <v>15579477</v>
          </cell>
          <cell r="AE28">
            <v>0</v>
          </cell>
          <cell r="BD28">
            <v>15092617</v>
          </cell>
        </row>
        <row r="29">
          <cell r="F29">
            <v>11438733</v>
          </cell>
        </row>
        <row r="30">
          <cell r="F30">
            <v>11438733</v>
          </cell>
          <cell r="AE30">
            <v>0</v>
          </cell>
          <cell r="BD30">
            <v>11190511</v>
          </cell>
        </row>
        <row r="31">
          <cell r="F31">
            <v>0</v>
          </cell>
          <cell r="AE31">
            <v>0</v>
          </cell>
          <cell r="BD31">
            <v>0</v>
          </cell>
        </row>
        <row r="32">
          <cell r="F32">
            <v>137182823</v>
          </cell>
          <cell r="AE32">
            <v>0</v>
          </cell>
          <cell r="BD32">
            <v>111653739</v>
          </cell>
        </row>
        <row r="33">
          <cell r="F33">
            <v>454721013</v>
          </cell>
        </row>
        <row r="34">
          <cell r="F34">
            <v>288596258</v>
          </cell>
          <cell r="AE34">
            <v>115367606</v>
          </cell>
          <cell r="BD34">
            <v>261887764</v>
          </cell>
        </row>
        <row r="35">
          <cell r="F35">
            <v>166124755</v>
          </cell>
          <cell r="AE35">
            <v>-54051</v>
          </cell>
          <cell r="BD35">
            <v>165950102</v>
          </cell>
        </row>
        <row r="36">
          <cell r="F36">
            <v>20773016</v>
          </cell>
          <cell r="AE36">
            <v>0</v>
          </cell>
          <cell r="BD36">
            <v>20507734</v>
          </cell>
        </row>
        <row r="37">
          <cell r="F37">
            <v>128301467</v>
          </cell>
          <cell r="AE37">
            <v>-1056814</v>
          </cell>
          <cell r="BD37">
            <v>126057059</v>
          </cell>
        </row>
        <row r="38">
          <cell r="F38">
            <v>2529472</v>
          </cell>
          <cell r="AE38">
            <v>749563</v>
          </cell>
          <cell r="BD38">
            <v>3190441</v>
          </cell>
        </row>
        <row r="39">
          <cell r="F39">
            <v>4676881</v>
          </cell>
          <cell r="AE39">
            <v>177678</v>
          </cell>
          <cell r="BD39">
            <v>4833627</v>
          </cell>
        </row>
        <row r="40">
          <cell r="F40">
            <v>53346526</v>
          </cell>
          <cell r="AE40">
            <v>0</v>
          </cell>
          <cell r="BD40">
            <v>51985945</v>
          </cell>
        </row>
        <row r="41">
          <cell r="F41">
            <v>5286633</v>
          </cell>
          <cell r="AE41">
            <v>0</v>
          </cell>
          <cell r="BD41">
            <v>5082047</v>
          </cell>
        </row>
        <row r="42">
          <cell r="F42">
            <v>1322735</v>
          </cell>
          <cell r="AE42">
            <v>1457697</v>
          </cell>
          <cell r="BD42">
            <v>2618588</v>
          </cell>
        </row>
        <row r="43">
          <cell r="F43">
            <v>32261846</v>
          </cell>
          <cell r="AE43">
            <v>859670</v>
          </cell>
          <cell r="BD43">
            <v>31544603</v>
          </cell>
        </row>
        <row r="44">
          <cell r="F44">
            <v>3335</v>
          </cell>
          <cell r="AE44">
            <v>0</v>
          </cell>
          <cell r="BD44">
            <v>3335</v>
          </cell>
        </row>
        <row r="45">
          <cell r="F45">
            <v>31851121</v>
          </cell>
          <cell r="AE45">
            <v>0</v>
          </cell>
          <cell r="BD45">
            <v>30729771</v>
          </cell>
        </row>
        <row r="46">
          <cell r="F46">
            <v>1340944</v>
          </cell>
          <cell r="AE46">
            <v>0</v>
          </cell>
          <cell r="BD46">
            <v>1337217</v>
          </cell>
        </row>
        <row r="47">
          <cell r="F47">
            <v>10113277</v>
          </cell>
          <cell r="AE47">
            <v>0</v>
          </cell>
          <cell r="BD47">
            <v>9851541</v>
          </cell>
        </row>
        <row r="48">
          <cell r="F48">
            <v>3117137</v>
          </cell>
          <cell r="AE48">
            <v>0</v>
          </cell>
          <cell r="BD48">
            <v>3117137</v>
          </cell>
        </row>
        <row r="49">
          <cell r="F49">
            <v>2221859</v>
          </cell>
          <cell r="AE49">
            <v>0</v>
          </cell>
          <cell r="BD49">
            <v>2216667</v>
          </cell>
        </row>
        <row r="50">
          <cell r="F50">
            <v>724868</v>
          </cell>
          <cell r="AE50">
            <v>0</v>
          </cell>
          <cell r="BD50">
            <v>634888</v>
          </cell>
        </row>
        <row r="53">
          <cell r="F53">
            <v>34410</v>
          </cell>
          <cell r="AE53">
            <v>0</v>
          </cell>
          <cell r="BD53">
            <v>29410</v>
          </cell>
        </row>
        <row r="54">
          <cell r="F54">
            <v>64946</v>
          </cell>
          <cell r="AE54">
            <v>0</v>
          </cell>
          <cell r="BD54">
            <v>62889</v>
          </cell>
        </row>
        <row r="55">
          <cell r="F55">
            <v>84352</v>
          </cell>
          <cell r="BD55">
            <v>84167</v>
          </cell>
        </row>
        <row r="57">
          <cell r="F57">
            <v>18415688</v>
          </cell>
          <cell r="AE57">
            <v>0</v>
          </cell>
          <cell r="BD57">
            <v>2261585</v>
          </cell>
        </row>
        <row r="58">
          <cell r="F58">
            <v>289287</v>
          </cell>
          <cell r="AE58">
            <v>0</v>
          </cell>
          <cell r="BD58">
            <v>288890</v>
          </cell>
        </row>
        <row r="59">
          <cell r="F59">
            <v>68601</v>
          </cell>
          <cell r="AE59">
            <v>0</v>
          </cell>
          <cell r="BD59">
            <v>68601</v>
          </cell>
        </row>
        <row r="60">
          <cell r="F60">
            <v>404749</v>
          </cell>
          <cell r="AE60">
            <v>0</v>
          </cell>
          <cell r="BD60">
            <v>401593</v>
          </cell>
        </row>
        <row r="61">
          <cell r="F61">
            <v>125072</v>
          </cell>
          <cell r="AE61">
            <v>0</v>
          </cell>
          <cell r="BD61">
            <v>125072</v>
          </cell>
        </row>
        <row r="62">
          <cell r="F62">
            <v>411841</v>
          </cell>
          <cell r="AE62">
            <v>0</v>
          </cell>
          <cell r="BD62">
            <v>411590</v>
          </cell>
        </row>
        <row r="63">
          <cell r="F63">
            <v>92021</v>
          </cell>
          <cell r="AE63">
            <v>0</v>
          </cell>
          <cell r="BD63">
            <v>88021</v>
          </cell>
        </row>
        <row r="64">
          <cell r="F64">
            <v>108134</v>
          </cell>
          <cell r="AE64">
            <v>0</v>
          </cell>
          <cell r="BD64">
            <v>108055</v>
          </cell>
        </row>
        <row r="65">
          <cell r="F65">
            <v>94562</v>
          </cell>
          <cell r="AE65">
            <v>0</v>
          </cell>
          <cell r="BD65">
            <v>90350</v>
          </cell>
        </row>
        <row r="66">
          <cell r="F66">
            <v>126959</v>
          </cell>
          <cell r="AE66">
            <v>0</v>
          </cell>
          <cell r="BD66">
            <v>126959</v>
          </cell>
        </row>
        <row r="67">
          <cell r="F67">
            <v>235402</v>
          </cell>
          <cell r="AE67">
            <v>0</v>
          </cell>
          <cell r="BD67">
            <v>230257</v>
          </cell>
        </row>
        <row r="68">
          <cell r="F68">
            <v>134063</v>
          </cell>
          <cell r="AE68">
            <v>0</v>
          </cell>
          <cell r="BD68">
            <v>134063</v>
          </cell>
        </row>
        <row r="69">
          <cell r="F69">
            <v>170411</v>
          </cell>
          <cell r="AE69">
            <v>0</v>
          </cell>
          <cell r="BD69">
            <v>145411</v>
          </cell>
        </row>
        <row r="70">
          <cell r="F70">
            <v>27684</v>
          </cell>
          <cell r="AE70">
            <v>0</v>
          </cell>
          <cell r="BD70">
            <v>27684</v>
          </cell>
        </row>
        <row r="71">
          <cell r="F71">
            <v>188225</v>
          </cell>
          <cell r="AE71">
            <v>0</v>
          </cell>
          <cell r="BD71">
            <v>188225</v>
          </cell>
        </row>
        <row r="73">
          <cell r="F73">
            <v>187626</v>
          </cell>
          <cell r="AE73">
            <v>0</v>
          </cell>
          <cell r="BD73">
            <v>31126</v>
          </cell>
        </row>
        <row r="74">
          <cell r="F74">
            <v>685698</v>
          </cell>
          <cell r="AE74">
            <v>0</v>
          </cell>
          <cell r="BD74">
            <v>633788</v>
          </cell>
        </row>
        <row r="75">
          <cell r="F75">
            <v>191466</v>
          </cell>
          <cell r="AE75">
            <v>0</v>
          </cell>
          <cell r="BD75">
            <v>191466</v>
          </cell>
        </row>
        <row r="76">
          <cell r="F76">
            <v>126523</v>
          </cell>
          <cell r="AE76">
            <v>0</v>
          </cell>
          <cell r="BD76">
            <v>126118</v>
          </cell>
        </row>
        <row r="77">
          <cell r="F77">
            <v>1125331</v>
          </cell>
          <cell r="AE77">
            <v>0</v>
          </cell>
          <cell r="BD77">
            <v>1119680</v>
          </cell>
        </row>
        <row r="78">
          <cell r="F78">
            <v>551832</v>
          </cell>
          <cell r="AE78">
            <v>0</v>
          </cell>
          <cell r="BD78">
            <v>551832</v>
          </cell>
        </row>
        <row r="79">
          <cell r="F79">
            <v>793674</v>
          </cell>
          <cell r="AE79">
            <v>0</v>
          </cell>
          <cell r="BD79">
            <v>789321</v>
          </cell>
        </row>
        <row r="80">
          <cell r="F80">
            <v>152231</v>
          </cell>
          <cell r="AE80">
            <v>0</v>
          </cell>
          <cell r="BD80">
            <v>139456</v>
          </cell>
        </row>
        <row r="81">
          <cell r="F81">
            <v>142501</v>
          </cell>
          <cell r="AE81">
            <v>0</v>
          </cell>
          <cell r="BD81">
            <v>142501</v>
          </cell>
        </row>
        <row r="82">
          <cell r="F82">
            <v>8062519</v>
          </cell>
          <cell r="AE82">
            <v>0</v>
          </cell>
          <cell r="BD82">
            <v>8062519</v>
          </cell>
        </row>
        <row r="83">
          <cell r="F83">
            <v>46388</v>
          </cell>
          <cell r="AE83">
            <v>0</v>
          </cell>
          <cell r="BD83">
            <v>46388</v>
          </cell>
        </row>
        <row r="84">
          <cell r="F84">
            <v>207651</v>
          </cell>
          <cell r="AE84">
            <v>0</v>
          </cell>
          <cell r="BD84">
            <v>207651</v>
          </cell>
        </row>
        <row r="85">
          <cell r="F85">
            <v>81989</v>
          </cell>
          <cell r="AE85">
            <v>0</v>
          </cell>
          <cell r="BD85">
            <v>77899</v>
          </cell>
        </row>
        <row r="86">
          <cell r="F86">
            <v>403817</v>
          </cell>
          <cell r="AE86">
            <v>0</v>
          </cell>
          <cell r="BD86">
            <v>325632</v>
          </cell>
        </row>
        <row r="87">
          <cell r="F87">
            <v>1839762</v>
          </cell>
          <cell r="AE87">
            <v>0</v>
          </cell>
          <cell r="BD87">
            <v>1283496</v>
          </cell>
        </row>
        <row r="88">
          <cell r="F88">
            <v>154804</v>
          </cell>
          <cell r="AE88">
            <v>0</v>
          </cell>
          <cell r="BD88">
            <v>154804</v>
          </cell>
        </row>
        <row r="89">
          <cell r="F89">
            <v>223547</v>
          </cell>
          <cell r="AE89">
            <v>0</v>
          </cell>
          <cell r="BD89">
            <v>203473</v>
          </cell>
        </row>
        <row r="90">
          <cell r="F90">
            <v>157399</v>
          </cell>
          <cell r="AE90">
            <v>0</v>
          </cell>
          <cell r="BD90">
            <v>156170</v>
          </cell>
        </row>
        <row r="91">
          <cell r="F91">
            <v>50111</v>
          </cell>
          <cell r="AE91">
            <v>0</v>
          </cell>
          <cell r="BD91">
            <v>50111</v>
          </cell>
        </row>
        <row r="92">
          <cell r="F92">
            <v>453962</v>
          </cell>
          <cell r="AE92">
            <v>0</v>
          </cell>
          <cell r="BD92">
            <v>393807</v>
          </cell>
        </row>
        <row r="94">
          <cell r="F94">
            <v>3038555</v>
          </cell>
          <cell r="AE94">
            <v>0</v>
          </cell>
          <cell r="BD94">
            <v>2874300</v>
          </cell>
        </row>
        <row r="95">
          <cell r="F95">
            <v>3646204</v>
          </cell>
          <cell r="AE95">
            <v>0</v>
          </cell>
          <cell r="BD95">
            <v>3611204</v>
          </cell>
        </row>
        <row r="97">
          <cell r="F97">
            <v>463189499</v>
          </cell>
          <cell r="AE97">
            <v>0</v>
          </cell>
          <cell r="BD97">
            <v>148989241</v>
          </cell>
        </row>
        <row r="98">
          <cell r="F98">
            <v>137758229</v>
          </cell>
          <cell r="AE98">
            <v>0</v>
          </cell>
          <cell r="BD98">
            <v>50247553</v>
          </cell>
        </row>
        <row r="100">
          <cell r="F100">
            <v>2178020</v>
          </cell>
          <cell r="AE100">
            <v>0</v>
          </cell>
          <cell r="BD100">
            <v>2118020</v>
          </cell>
        </row>
        <row r="101">
          <cell r="F101">
            <v>30969240</v>
          </cell>
          <cell r="AE101">
            <v>0</v>
          </cell>
          <cell r="BD101">
            <v>0</v>
          </cell>
        </row>
        <row r="102">
          <cell r="F102">
            <v>50000</v>
          </cell>
          <cell r="AE102">
            <v>0</v>
          </cell>
          <cell r="BD102">
            <v>8340</v>
          </cell>
        </row>
        <row r="103">
          <cell r="F103">
            <v>39759341</v>
          </cell>
          <cell r="AE103">
            <v>0</v>
          </cell>
          <cell r="BD103">
            <v>37460561</v>
          </cell>
        </row>
        <row r="104">
          <cell r="F104">
            <v>200000</v>
          </cell>
          <cell r="AE104">
            <v>0</v>
          </cell>
          <cell r="BD104">
            <v>0</v>
          </cell>
        </row>
        <row r="106">
          <cell r="F106">
            <v>5500000</v>
          </cell>
          <cell r="AE106">
            <v>0</v>
          </cell>
          <cell r="BD106">
            <v>198672</v>
          </cell>
        </row>
        <row r="107">
          <cell r="F107">
            <v>89101603</v>
          </cell>
          <cell r="AE107">
            <v>0</v>
          </cell>
          <cell r="BD107">
            <v>11900030</v>
          </cell>
        </row>
        <row r="108">
          <cell r="F108">
            <v>15755000</v>
          </cell>
          <cell r="AE108">
            <v>0</v>
          </cell>
          <cell r="BD108">
            <v>5610334</v>
          </cell>
        </row>
        <row r="109">
          <cell r="F109">
            <v>141918066</v>
          </cell>
          <cell r="AE109">
            <v>0</v>
          </cell>
          <cell r="BD109">
            <v>41445731</v>
          </cell>
        </row>
        <row r="112">
          <cell r="F112">
            <v>37870798</v>
          </cell>
          <cell r="AE112">
            <v>0</v>
          </cell>
          <cell r="BD112">
            <v>37937494</v>
          </cell>
        </row>
        <row r="113">
          <cell r="F113">
            <v>486885005</v>
          </cell>
          <cell r="AE113">
            <v>0</v>
          </cell>
          <cell r="BD113">
            <v>486885005</v>
          </cell>
        </row>
        <row r="114">
          <cell r="F114">
            <v>480</v>
          </cell>
          <cell r="AE114">
            <v>0</v>
          </cell>
          <cell r="BD114">
            <v>480</v>
          </cell>
        </row>
        <row r="115">
          <cell r="F115">
            <v>0</v>
          </cell>
          <cell r="AE115">
            <v>0</v>
          </cell>
          <cell r="BD115">
            <v>0</v>
          </cell>
        </row>
        <row r="117">
          <cell r="F117">
            <v>13090992</v>
          </cell>
          <cell r="AE117">
            <v>0</v>
          </cell>
          <cell r="BD117">
            <v>3012324</v>
          </cell>
        </row>
        <row r="118">
          <cell r="F118">
            <v>9023608</v>
          </cell>
          <cell r="AE118">
            <v>0</v>
          </cell>
          <cell r="BD118">
            <v>7064679</v>
          </cell>
        </row>
        <row r="119">
          <cell r="F119">
            <v>16765165</v>
          </cell>
          <cell r="AE119">
            <v>0</v>
          </cell>
          <cell r="BD119">
            <v>0</v>
          </cell>
        </row>
        <row r="120">
          <cell r="F120">
            <v>334877000</v>
          </cell>
          <cell r="AE120">
            <v>0</v>
          </cell>
          <cell r="BD120">
            <v>334877000</v>
          </cell>
        </row>
        <row r="121">
          <cell r="F121">
            <v>19500000</v>
          </cell>
          <cell r="AE121">
            <v>0</v>
          </cell>
          <cell r="BD121">
            <v>2495151</v>
          </cell>
        </row>
        <row r="127">
          <cell r="BD127">
            <v>3594155</v>
          </cell>
        </row>
        <row r="128">
          <cell r="BD128">
            <v>0</v>
          </cell>
        </row>
        <row r="129">
          <cell r="BD129">
            <v>0</v>
          </cell>
        </row>
        <row r="130">
          <cell r="BD130">
            <v>0</v>
          </cell>
        </row>
        <row r="131">
          <cell r="BD131">
            <v>0</v>
          </cell>
        </row>
        <row r="132">
          <cell r="BD132">
            <v>0</v>
          </cell>
        </row>
        <row r="133">
          <cell r="BD133">
            <v>0</v>
          </cell>
        </row>
        <row r="135">
          <cell r="BD135">
            <v>0</v>
          </cell>
        </row>
        <row r="136">
          <cell r="BD136">
            <v>0</v>
          </cell>
        </row>
        <row r="137">
          <cell r="BD137">
            <v>281558</v>
          </cell>
        </row>
        <row r="138">
          <cell r="BD138">
            <v>0</v>
          </cell>
        </row>
        <row r="139">
          <cell r="BD139">
            <v>0</v>
          </cell>
        </row>
        <row r="140">
          <cell r="BD140">
            <v>0</v>
          </cell>
        </row>
        <row r="141">
          <cell r="BD141">
            <v>0</v>
          </cell>
        </row>
        <row r="143">
          <cell r="BD143">
            <v>157645</v>
          </cell>
        </row>
        <row r="144">
          <cell r="BD144">
            <v>0</v>
          </cell>
        </row>
        <row r="146">
          <cell r="BD146">
            <v>0</v>
          </cell>
        </row>
        <row r="147">
          <cell r="BD147">
            <v>0</v>
          </cell>
        </row>
        <row r="149">
          <cell r="BD149">
            <v>0</v>
          </cell>
        </row>
        <row r="150">
          <cell r="BD150">
            <v>0</v>
          </cell>
        </row>
        <row r="151">
          <cell r="BD151">
            <v>245762</v>
          </cell>
        </row>
        <row r="153">
          <cell r="BD153">
            <v>2850082</v>
          </cell>
        </row>
        <row r="154">
          <cell r="BD154">
            <v>0</v>
          </cell>
        </row>
        <row r="155">
          <cell r="BD155">
            <v>0</v>
          </cell>
        </row>
        <row r="156">
          <cell r="BD156">
            <v>0</v>
          </cell>
        </row>
        <row r="157">
          <cell r="BD157">
            <v>0</v>
          </cell>
        </row>
        <row r="158">
          <cell r="BD158">
            <v>0</v>
          </cell>
        </row>
        <row r="159">
          <cell r="BD159">
            <v>0</v>
          </cell>
        </row>
        <row r="160">
          <cell r="BD160">
            <v>49108</v>
          </cell>
        </row>
        <row r="161">
          <cell r="BD161">
            <v>0</v>
          </cell>
        </row>
        <row r="162">
          <cell r="BD162">
            <v>0</v>
          </cell>
        </row>
        <row r="163">
          <cell r="BD163">
            <v>0</v>
          </cell>
        </row>
        <row r="164">
          <cell r="BD164">
            <v>0</v>
          </cell>
        </row>
        <row r="165">
          <cell r="BD165">
            <v>0</v>
          </cell>
        </row>
        <row r="166">
          <cell r="BD166">
            <v>0</v>
          </cell>
        </row>
        <row r="167">
          <cell r="BD167">
            <v>0</v>
          </cell>
        </row>
        <row r="168">
          <cell r="BD168">
            <v>0</v>
          </cell>
        </row>
        <row r="169">
          <cell r="BD169">
            <v>0</v>
          </cell>
        </row>
        <row r="172">
          <cell r="BD172">
            <v>0</v>
          </cell>
        </row>
        <row r="173">
          <cell r="BD173">
            <v>0</v>
          </cell>
        </row>
        <row r="174">
          <cell r="BD174">
            <v>0</v>
          </cell>
        </row>
        <row r="176">
          <cell r="BD176">
            <v>0</v>
          </cell>
        </row>
        <row r="177">
          <cell r="BD177">
            <v>0</v>
          </cell>
        </row>
        <row r="178">
          <cell r="BD178">
            <v>0</v>
          </cell>
        </row>
        <row r="179">
          <cell r="BD179">
            <v>0</v>
          </cell>
        </row>
        <row r="180">
          <cell r="BD180">
            <v>0</v>
          </cell>
        </row>
        <row r="181">
          <cell r="BD181">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7000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3000</v>
          </cell>
        </row>
        <row r="214">
          <cell r="BD214">
            <v>0</v>
          </cell>
        </row>
        <row r="216">
          <cell r="BD216">
            <v>12687835</v>
          </cell>
        </row>
        <row r="217">
          <cell r="BD217">
            <v>142731</v>
          </cell>
        </row>
        <row r="219">
          <cell r="BD219">
            <v>0</v>
          </cell>
        </row>
        <row r="220">
          <cell r="BD220">
            <v>0</v>
          </cell>
        </row>
        <row r="221">
          <cell r="BD221">
            <v>0</v>
          </cell>
        </row>
        <row r="222">
          <cell r="BD222">
            <v>441865</v>
          </cell>
        </row>
        <row r="225">
          <cell r="BD225">
            <v>393602</v>
          </cell>
        </row>
        <row r="226">
          <cell r="BD226">
            <v>0</v>
          </cell>
        </row>
        <row r="227">
          <cell r="BD227">
            <v>11709637</v>
          </cell>
        </row>
        <row r="228">
          <cell r="BD228">
            <v>0</v>
          </cell>
        </row>
        <row r="230">
          <cell r="BD230">
            <v>0</v>
          </cell>
        </row>
        <row r="233">
          <cell r="BD233">
            <v>0</v>
          </cell>
        </row>
        <row r="234">
          <cell r="BD234">
            <v>529884</v>
          </cell>
        </row>
        <row r="235">
          <cell r="BD235">
            <v>0</v>
          </cell>
        </row>
        <row r="236">
          <cell r="BD236">
            <v>702359</v>
          </cell>
        </row>
        <row r="237">
          <cell r="BD237">
            <v>2942313</v>
          </cell>
        </row>
        <row r="238">
          <cell r="BD238">
            <v>0</v>
          </cell>
        </row>
        <row r="239">
          <cell r="BD239">
            <v>0</v>
          </cell>
        </row>
        <row r="240">
          <cell r="BD240">
            <v>0</v>
          </cell>
        </row>
        <row r="241">
          <cell r="BD241">
            <v>0</v>
          </cell>
        </row>
        <row r="242">
          <cell r="BD242">
            <v>0</v>
          </cell>
        </row>
      </sheetData>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6Cont."/>
      <sheetName val="2016SPFs"/>
      <sheetName val="NDRRMF"/>
      <sheetName val="B"/>
      <sheetName val="NC-NNC"/>
      <sheetName val="FCR-FLR"/>
      <sheetName val="GAARD"/>
      <sheetName val="agency"/>
      <sheetName val="BYDEPT"/>
      <sheetName val="A"/>
      <sheetName val="A1"/>
      <sheetName val="A2"/>
      <sheetName val="A3"/>
      <sheetName val="Total"/>
      <sheetName val="E-SARO"/>
      <sheetName val="WP"/>
      <sheetName val="WP-monthly"/>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6">
          <cell r="BA126">
            <v>9600337</v>
          </cell>
        </row>
      </sheetData>
      <sheetData sheetId="9" refreshError="1"/>
      <sheetData sheetId="10">
        <row r="126">
          <cell r="C126">
            <v>0</v>
          </cell>
        </row>
      </sheetData>
      <sheetData sheetId="11">
        <row r="2">
          <cell r="A2" t="str">
            <v>JANUARY 1- APRIL 30, 2017</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atus Summary"/>
      <sheetName val="2017PROG"/>
      <sheetName val="ALLOT.CLASS"/>
      <sheetName val="agency"/>
      <sheetName val="REG-NEW GAA"/>
      <sheetName val="CONT."/>
      <sheetName val="AUTO"/>
      <sheetName val="RA10652"/>
      <sheetName val="SPFs-NEW GAA"/>
      <sheetName val="SPFs-CONT"/>
      <sheetName val="UF"/>
      <sheetName val="for SAOB"/>
      <sheetName val="bal.-cont."/>
      <sheetName val="2016"/>
      <sheetName val="SUM-SPFs"/>
      <sheetName val="SUM-CONT."/>
      <sheetName val="SUM-AUTO"/>
      <sheetName val="2015"/>
      <sheetName val="Available Appro."/>
    </sheetNames>
    <sheetDataSet>
      <sheetData sheetId="0"/>
      <sheetData sheetId="1">
        <row r="47">
          <cell r="B47">
            <v>35810476</v>
          </cell>
        </row>
      </sheetData>
      <sheetData sheetId="2">
        <row r="8">
          <cell r="AD8">
            <v>14954226</v>
          </cell>
        </row>
        <row r="83">
          <cell r="F83">
            <v>3514268.483</v>
          </cell>
        </row>
      </sheetData>
      <sheetData sheetId="3"/>
      <sheetData sheetId="4">
        <row r="9">
          <cell r="B9">
            <v>2242148</v>
          </cell>
        </row>
      </sheetData>
      <sheetData sheetId="5">
        <row r="9">
          <cell r="N9">
            <v>0</v>
          </cell>
        </row>
      </sheetData>
      <sheetData sheetId="6">
        <row r="7">
          <cell r="AR7">
            <v>467717</v>
          </cell>
        </row>
      </sheetData>
      <sheetData sheetId="7"/>
      <sheetData sheetId="8">
        <row r="7">
          <cell r="AF7">
            <v>0</v>
          </cell>
        </row>
      </sheetData>
      <sheetData sheetId="9">
        <row r="7">
          <cell r="AF7">
            <v>0</v>
          </cell>
        </row>
      </sheetData>
      <sheetData sheetId="10">
        <row r="277">
          <cell r="AR277">
            <v>0</v>
          </cell>
        </row>
      </sheetData>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 val="ranking"/>
    </sheetNames>
    <sheetDataSet>
      <sheetData sheetId="0"/>
      <sheetData sheetId="1"/>
      <sheetData sheetId="2"/>
      <sheetData sheetId="3"/>
      <sheetData sheetId="4"/>
      <sheetData sheetId="5"/>
      <sheetData sheetId="6">
        <row r="1">
          <cell r="A1" t="str">
            <v>CY 2017 ALLOTMENT RELEASES</v>
          </cell>
        </row>
        <row r="3">
          <cell r="A3" t="str">
            <v>JANUARY 1- APRIL 30, 2017</v>
          </cell>
        </row>
      </sheetData>
      <sheetData sheetId="7">
        <row r="7">
          <cell r="E7">
            <v>14486509</v>
          </cell>
          <cell r="H7">
            <v>0</v>
          </cell>
          <cell r="L7">
            <v>0</v>
          </cell>
          <cell r="O7">
            <v>0</v>
          </cell>
          <cell r="R7">
            <v>0</v>
          </cell>
          <cell r="V7">
            <v>0</v>
          </cell>
          <cell r="AR7">
            <v>0</v>
          </cell>
        </row>
        <row r="8">
          <cell r="E8">
            <v>15604156</v>
          </cell>
          <cell r="H8">
            <v>0</v>
          </cell>
          <cell r="L8">
            <v>0</v>
          </cell>
          <cell r="O8">
            <v>0</v>
          </cell>
          <cell r="R8">
            <v>0</v>
          </cell>
          <cell r="V8">
            <v>16422</v>
          </cell>
          <cell r="AR8">
            <v>16422</v>
          </cell>
        </row>
        <row r="9">
          <cell r="E9">
            <v>428618</v>
          </cell>
          <cell r="H9">
            <v>0</v>
          </cell>
          <cell r="L9">
            <v>0</v>
          </cell>
          <cell r="O9">
            <v>0</v>
          </cell>
          <cell r="R9">
            <v>0</v>
          </cell>
          <cell r="V9">
            <v>569</v>
          </cell>
          <cell r="AR9">
            <v>569</v>
          </cell>
        </row>
        <row r="10">
          <cell r="E10">
            <v>9485257</v>
          </cell>
          <cell r="H10">
            <v>0</v>
          </cell>
          <cell r="L10">
            <v>0</v>
          </cell>
          <cell r="O10">
            <v>0</v>
          </cell>
          <cell r="R10">
            <v>0</v>
          </cell>
          <cell r="S10">
            <v>73682</v>
          </cell>
          <cell r="V10">
            <v>30274</v>
          </cell>
          <cell r="AR10">
            <v>103956</v>
          </cell>
        </row>
        <row r="11">
          <cell r="E11">
            <v>39138313</v>
          </cell>
          <cell r="H11">
            <v>0</v>
          </cell>
          <cell r="L11">
            <v>0</v>
          </cell>
          <cell r="O11">
            <v>0</v>
          </cell>
          <cell r="R11">
            <v>0</v>
          </cell>
          <cell r="V11">
            <v>28182</v>
          </cell>
          <cell r="AR11">
            <v>28182</v>
          </cell>
        </row>
        <row r="12">
          <cell r="E12">
            <v>1605659</v>
          </cell>
          <cell r="H12">
            <v>0</v>
          </cell>
          <cell r="L12">
            <v>0</v>
          </cell>
          <cell r="O12">
            <v>0</v>
          </cell>
          <cell r="R12">
            <v>0</v>
          </cell>
          <cell r="V12">
            <v>2111</v>
          </cell>
          <cell r="AR12">
            <v>2111</v>
          </cell>
        </row>
        <row r="14">
          <cell r="E14">
            <v>72454985</v>
          </cell>
          <cell r="H14">
            <v>0</v>
          </cell>
          <cell r="L14">
            <v>0</v>
          </cell>
          <cell r="O14">
            <v>0</v>
          </cell>
          <cell r="R14">
            <v>0</v>
          </cell>
          <cell r="V14">
            <v>1635</v>
          </cell>
          <cell r="AR14">
            <v>1635</v>
          </cell>
        </row>
        <row r="15">
          <cell r="E15">
            <v>304508754</v>
          </cell>
          <cell r="H15">
            <v>0</v>
          </cell>
          <cell r="L15">
            <v>0</v>
          </cell>
          <cell r="O15">
            <v>0</v>
          </cell>
          <cell r="R15">
            <v>0</v>
          </cell>
          <cell r="S15">
            <v>1547334</v>
          </cell>
          <cell r="V15">
            <v>397657</v>
          </cell>
          <cell r="AR15">
            <v>1944991</v>
          </cell>
        </row>
        <row r="16">
          <cell r="E16">
            <v>51416839</v>
          </cell>
          <cell r="H16">
            <v>0</v>
          </cell>
          <cell r="L16">
            <v>0</v>
          </cell>
          <cell r="O16">
            <v>0</v>
          </cell>
          <cell r="R16">
            <v>0</v>
          </cell>
          <cell r="S16">
            <v>161101</v>
          </cell>
          <cell r="V16">
            <v>188009</v>
          </cell>
          <cell r="AR16">
            <v>349110</v>
          </cell>
        </row>
        <row r="17">
          <cell r="E17">
            <v>1093653</v>
          </cell>
          <cell r="H17">
            <v>0</v>
          </cell>
          <cell r="L17">
            <v>0</v>
          </cell>
          <cell r="O17">
            <v>0</v>
          </cell>
          <cell r="R17">
            <v>0</v>
          </cell>
          <cell r="V17">
            <v>1557</v>
          </cell>
          <cell r="AR17">
            <v>1557</v>
          </cell>
        </row>
        <row r="18">
          <cell r="E18">
            <v>26547165</v>
          </cell>
          <cell r="H18">
            <v>0</v>
          </cell>
          <cell r="L18">
            <v>0</v>
          </cell>
          <cell r="O18">
            <v>0</v>
          </cell>
          <cell r="R18">
            <v>0</v>
          </cell>
          <cell r="V18">
            <v>36474</v>
          </cell>
          <cell r="AR18">
            <v>36474</v>
          </cell>
        </row>
        <row r="19">
          <cell r="E19">
            <v>20775448</v>
          </cell>
          <cell r="H19">
            <v>0</v>
          </cell>
          <cell r="L19">
            <v>0</v>
          </cell>
          <cell r="O19">
            <v>0</v>
          </cell>
          <cell r="R19">
            <v>0</v>
          </cell>
          <cell r="V19">
            <v>29013</v>
          </cell>
          <cell r="AR19">
            <v>29013</v>
          </cell>
        </row>
        <row r="20">
          <cell r="E20">
            <v>15394988</v>
          </cell>
          <cell r="H20">
            <v>0</v>
          </cell>
          <cell r="L20">
            <v>0</v>
          </cell>
          <cell r="O20">
            <v>0</v>
          </cell>
          <cell r="R20">
            <v>20091</v>
          </cell>
          <cell r="V20">
            <v>30312</v>
          </cell>
          <cell r="AR20">
            <v>50403</v>
          </cell>
        </row>
        <row r="22">
          <cell r="E22">
            <v>47931859</v>
          </cell>
          <cell r="H22">
            <v>0</v>
          </cell>
          <cell r="L22">
            <v>0</v>
          </cell>
          <cell r="O22">
            <v>500000</v>
          </cell>
          <cell r="R22">
            <v>2516</v>
          </cell>
          <cell r="V22">
            <v>27368</v>
          </cell>
          <cell r="AR22">
            <v>529884</v>
          </cell>
        </row>
        <row r="23">
          <cell r="E23">
            <v>34794620</v>
          </cell>
          <cell r="H23">
            <v>0</v>
          </cell>
          <cell r="L23">
            <v>0</v>
          </cell>
          <cell r="O23">
            <v>0</v>
          </cell>
          <cell r="R23">
            <v>0</v>
          </cell>
          <cell r="S23">
            <v>349561</v>
          </cell>
          <cell r="V23">
            <v>36433</v>
          </cell>
          <cell r="AR23">
            <v>385994</v>
          </cell>
        </row>
        <row r="24">
          <cell r="E24">
            <v>3514268</v>
          </cell>
          <cell r="S24">
            <v>43971</v>
          </cell>
          <cell r="V24">
            <v>505</v>
          </cell>
          <cell r="AR24">
            <v>44476</v>
          </cell>
        </row>
        <row r="25">
          <cell r="E25">
            <v>131857678</v>
          </cell>
          <cell r="H25">
            <v>0</v>
          </cell>
          <cell r="L25">
            <v>8340</v>
          </cell>
          <cell r="O25">
            <v>0</v>
          </cell>
          <cell r="R25">
            <v>0</v>
          </cell>
          <cell r="S25">
            <v>7907258</v>
          </cell>
          <cell r="V25">
            <v>15954887</v>
          </cell>
          <cell r="AR25">
            <v>23870485</v>
          </cell>
        </row>
        <row r="26">
          <cell r="E26">
            <v>15092617</v>
          </cell>
          <cell r="H26">
            <v>0</v>
          </cell>
          <cell r="L26">
            <v>0</v>
          </cell>
          <cell r="O26">
            <v>0</v>
          </cell>
          <cell r="R26">
            <v>12599</v>
          </cell>
          <cell r="V26">
            <v>291423</v>
          </cell>
          <cell r="AR26">
            <v>304022</v>
          </cell>
        </row>
        <row r="28">
          <cell r="E28">
            <v>11190511</v>
          </cell>
          <cell r="H28">
            <v>0</v>
          </cell>
          <cell r="L28">
            <v>0</v>
          </cell>
          <cell r="O28">
            <v>0</v>
          </cell>
          <cell r="R28">
            <v>0</v>
          </cell>
          <cell r="V28">
            <v>72668</v>
          </cell>
          <cell r="AR28">
            <v>72668</v>
          </cell>
        </row>
        <row r="29">
          <cell r="E29">
            <v>0</v>
          </cell>
          <cell r="H29">
            <v>0</v>
          </cell>
          <cell r="L29">
            <v>0</v>
          </cell>
          <cell r="O29">
            <v>0</v>
          </cell>
          <cell r="R29">
            <v>0</v>
          </cell>
          <cell r="V29">
            <v>0</v>
          </cell>
          <cell r="AR29">
            <v>0</v>
          </cell>
        </row>
        <row r="30">
          <cell r="E30">
            <v>111653739</v>
          </cell>
          <cell r="H30">
            <v>0</v>
          </cell>
          <cell r="L30">
            <v>0</v>
          </cell>
          <cell r="O30">
            <v>1250000</v>
          </cell>
          <cell r="R30">
            <v>110840</v>
          </cell>
          <cell r="S30">
            <v>1730430</v>
          </cell>
          <cell r="V30">
            <v>23529167</v>
          </cell>
          <cell r="AR30">
            <v>26620437</v>
          </cell>
        </row>
        <row r="32">
          <cell r="E32">
            <v>261887764</v>
          </cell>
          <cell r="H32">
            <v>0</v>
          </cell>
          <cell r="L32">
            <v>0</v>
          </cell>
          <cell r="O32">
            <v>1028790</v>
          </cell>
          <cell r="R32">
            <v>0</v>
          </cell>
          <cell r="S32">
            <v>1670</v>
          </cell>
          <cell r="V32">
            <v>907</v>
          </cell>
          <cell r="AR32">
            <v>1031367</v>
          </cell>
        </row>
        <row r="33">
          <cell r="E33">
            <v>165950102</v>
          </cell>
          <cell r="H33">
            <v>0</v>
          </cell>
          <cell r="L33">
            <v>0</v>
          </cell>
          <cell r="O33">
            <v>0</v>
          </cell>
          <cell r="R33">
            <v>0</v>
          </cell>
          <cell r="S33">
            <v>53359</v>
          </cell>
          <cell r="V33">
            <v>47146</v>
          </cell>
          <cell r="AR33">
            <v>100505</v>
          </cell>
        </row>
        <row r="34">
          <cell r="E34">
            <v>20507734</v>
          </cell>
          <cell r="H34">
            <v>0</v>
          </cell>
          <cell r="L34">
            <v>0</v>
          </cell>
          <cell r="O34">
            <v>0</v>
          </cell>
          <cell r="R34">
            <v>0</v>
          </cell>
          <cell r="S34">
            <v>8728</v>
          </cell>
          <cell r="V34">
            <v>19343</v>
          </cell>
          <cell r="AR34">
            <v>28071</v>
          </cell>
        </row>
        <row r="35">
          <cell r="E35">
            <v>126057059</v>
          </cell>
          <cell r="H35">
            <v>0</v>
          </cell>
          <cell r="L35">
            <v>0</v>
          </cell>
          <cell r="O35">
            <v>2731544</v>
          </cell>
          <cell r="R35">
            <v>0</v>
          </cell>
          <cell r="V35">
            <v>6209</v>
          </cell>
          <cell r="AR35">
            <v>2737753</v>
          </cell>
        </row>
        <row r="36">
          <cell r="E36">
            <v>3190441</v>
          </cell>
          <cell r="H36">
            <v>0</v>
          </cell>
          <cell r="L36">
            <v>0</v>
          </cell>
          <cell r="O36">
            <v>0</v>
          </cell>
          <cell r="R36">
            <v>0</v>
          </cell>
          <cell r="V36">
            <v>4584</v>
          </cell>
          <cell r="AR36">
            <v>4584</v>
          </cell>
        </row>
        <row r="37">
          <cell r="E37">
            <v>4833627</v>
          </cell>
          <cell r="H37">
            <v>0</v>
          </cell>
          <cell r="L37">
            <v>0</v>
          </cell>
          <cell r="O37">
            <v>0</v>
          </cell>
          <cell r="R37">
            <v>0</v>
          </cell>
          <cell r="V37">
            <v>5178</v>
          </cell>
          <cell r="AR37">
            <v>5178</v>
          </cell>
        </row>
        <row r="38">
          <cell r="E38">
            <v>51985945</v>
          </cell>
          <cell r="H38">
            <v>0</v>
          </cell>
          <cell r="L38">
            <v>0</v>
          </cell>
          <cell r="O38">
            <v>0</v>
          </cell>
          <cell r="R38">
            <v>0</v>
          </cell>
          <cell r="V38">
            <v>226905</v>
          </cell>
          <cell r="AR38">
            <v>226905</v>
          </cell>
        </row>
        <row r="39">
          <cell r="E39">
            <v>5082047</v>
          </cell>
          <cell r="H39">
            <v>0</v>
          </cell>
          <cell r="L39">
            <v>0</v>
          </cell>
          <cell r="O39">
            <v>0</v>
          </cell>
          <cell r="R39">
            <v>0</v>
          </cell>
          <cell r="V39">
            <v>16928</v>
          </cell>
          <cell r="AR39">
            <v>16928</v>
          </cell>
        </row>
        <row r="40">
          <cell r="E40">
            <v>2618588</v>
          </cell>
          <cell r="H40">
            <v>0</v>
          </cell>
          <cell r="L40">
            <v>0</v>
          </cell>
          <cell r="O40">
            <v>0</v>
          </cell>
          <cell r="R40">
            <v>0</v>
          </cell>
          <cell r="V40">
            <v>8227</v>
          </cell>
          <cell r="AR40">
            <v>8227</v>
          </cell>
        </row>
        <row r="41">
          <cell r="E41">
            <v>31544603</v>
          </cell>
          <cell r="H41">
            <v>0</v>
          </cell>
          <cell r="L41">
            <v>0</v>
          </cell>
          <cell r="O41">
            <v>0</v>
          </cell>
          <cell r="R41">
            <v>0</v>
          </cell>
          <cell r="S41">
            <v>2511</v>
          </cell>
          <cell r="V41">
            <v>103075</v>
          </cell>
          <cell r="AR41">
            <v>105586</v>
          </cell>
        </row>
        <row r="42">
          <cell r="E42">
            <v>3335</v>
          </cell>
          <cell r="H42">
            <v>0</v>
          </cell>
          <cell r="L42">
            <v>0</v>
          </cell>
          <cell r="O42">
            <v>0</v>
          </cell>
          <cell r="R42">
            <v>0</v>
          </cell>
          <cell r="V42">
            <v>0</v>
          </cell>
          <cell r="AR42">
            <v>0</v>
          </cell>
        </row>
        <row r="43">
          <cell r="E43">
            <v>30729771</v>
          </cell>
          <cell r="H43">
            <v>0</v>
          </cell>
          <cell r="L43">
            <v>0</v>
          </cell>
          <cell r="O43">
            <v>0</v>
          </cell>
          <cell r="R43">
            <v>0</v>
          </cell>
          <cell r="V43">
            <v>117618</v>
          </cell>
          <cell r="AR43">
            <v>117618</v>
          </cell>
        </row>
        <row r="44">
          <cell r="E44">
            <v>1337217</v>
          </cell>
          <cell r="H44">
            <v>0</v>
          </cell>
          <cell r="L44">
            <v>0</v>
          </cell>
          <cell r="O44">
            <v>0</v>
          </cell>
          <cell r="R44">
            <v>0</v>
          </cell>
          <cell r="S44">
            <v>443</v>
          </cell>
          <cell r="V44">
            <v>10634</v>
          </cell>
          <cell r="AR44">
            <v>11077</v>
          </cell>
        </row>
        <row r="45">
          <cell r="E45">
            <v>9851541</v>
          </cell>
          <cell r="H45">
            <v>0</v>
          </cell>
          <cell r="L45">
            <v>0</v>
          </cell>
          <cell r="O45">
            <v>0</v>
          </cell>
          <cell r="R45">
            <v>0</v>
          </cell>
          <cell r="V45">
            <v>63745</v>
          </cell>
          <cell r="AR45">
            <v>63745</v>
          </cell>
        </row>
        <row r="46">
          <cell r="E46">
            <v>3117137</v>
          </cell>
          <cell r="H46">
            <v>0</v>
          </cell>
          <cell r="L46">
            <v>0</v>
          </cell>
          <cell r="O46">
            <v>0</v>
          </cell>
          <cell r="R46">
            <v>0</v>
          </cell>
          <cell r="V46">
            <v>38902</v>
          </cell>
          <cell r="AR46">
            <v>38902</v>
          </cell>
        </row>
        <row r="47">
          <cell r="E47">
            <v>2216667</v>
          </cell>
          <cell r="H47">
            <v>0</v>
          </cell>
          <cell r="L47">
            <v>0</v>
          </cell>
          <cell r="O47">
            <v>0</v>
          </cell>
          <cell r="R47">
            <v>0</v>
          </cell>
          <cell r="V47">
            <v>0</v>
          </cell>
          <cell r="AR47">
            <v>0</v>
          </cell>
        </row>
        <row r="48">
          <cell r="E48">
            <v>634888</v>
          </cell>
          <cell r="H48">
            <v>0</v>
          </cell>
          <cell r="L48">
            <v>0</v>
          </cell>
          <cell r="O48">
            <v>0</v>
          </cell>
          <cell r="R48">
            <v>0</v>
          </cell>
          <cell r="V48">
            <v>2125</v>
          </cell>
          <cell r="AR48">
            <v>2125</v>
          </cell>
        </row>
        <row r="51">
          <cell r="E51">
            <v>29410</v>
          </cell>
          <cell r="H51">
            <v>0</v>
          </cell>
          <cell r="L51">
            <v>0</v>
          </cell>
          <cell r="O51">
            <v>0</v>
          </cell>
          <cell r="R51">
            <v>0</v>
          </cell>
          <cell r="V51">
            <v>0</v>
          </cell>
          <cell r="AR51">
            <v>0</v>
          </cell>
        </row>
        <row r="52">
          <cell r="E52">
            <v>62889</v>
          </cell>
          <cell r="O52">
            <v>0</v>
          </cell>
          <cell r="V52">
            <v>1205</v>
          </cell>
          <cell r="AR52">
            <v>1205</v>
          </cell>
        </row>
        <row r="53">
          <cell r="E53">
            <v>84167</v>
          </cell>
          <cell r="H53">
            <v>0</v>
          </cell>
          <cell r="L53">
            <v>0</v>
          </cell>
          <cell r="O53">
            <v>0</v>
          </cell>
          <cell r="R53">
            <v>0</v>
          </cell>
          <cell r="V53">
            <v>0</v>
          </cell>
          <cell r="AR53">
            <v>0</v>
          </cell>
        </row>
        <row r="55">
          <cell r="E55">
            <v>2261585</v>
          </cell>
          <cell r="H55">
            <v>0</v>
          </cell>
          <cell r="L55">
            <v>0</v>
          </cell>
          <cell r="O55">
            <v>0</v>
          </cell>
          <cell r="R55">
            <v>0</v>
          </cell>
          <cell r="V55">
            <v>179</v>
          </cell>
          <cell r="AR55">
            <v>179</v>
          </cell>
        </row>
        <row r="56">
          <cell r="E56">
            <v>288890</v>
          </cell>
          <cell r="H56">
            <v>0</v>
          </cell>
          <cell r="L56">
            <v>0</v>
          </cell>
          <cell r="O56">
            <v>0</v>
          </cell>
          <cell r="R56">
            <v>0</v>
          </cell>
          <cell r="S56">
            <v>1293</v>
          </cell>
          <cell r="V56">
            <v>3862</v>
          </cell>
          <cell r="AR56">
            <v>5155</v>
          </cell>
        </row>
        <row r="57">
          <cell r="E57">
            <v>68601</v>
          </cell>
          <cell r="H57">
            <v>0</v>
          </cell>
          <cell r="L57">
            <v>0</v>
          </cell>
          <cell r="O57">
            <v>0</v>
          </cell>
          <cell r="R57">
            <v>0</v>
          </cell>
          <cell r="V57">
            <v>0</v>
          </cell>
          <cell r="AR57">
            <v>0</v>
          </cell>
        </row>
        <row r="58">
          <cell r="E58">
            <v>401593</v>
          </cell>
          <cell r="V58">
            <v>477</v>
          </cell>
          <cell r="AR58">
            <v>477</v>
          </cell>
        </row>
        <row r="59">
          <cell r="E59">
            <v>125072</v>
          </cell>
          <cell r="H59">
            <v>0</v>
          </cell>
          <cell r="L59">
            <v>0</v>
          </cell>
          <cell r="O59">
            <v>0</v>
          </cell>
          <cell r="R59">
            <v>0</v>
          </cell>
          <cell r="V59">
            <v>168</v>
          </cell>
          <cell r="AR59">
            <v>168</v>
          </cell>
        </row>
        <row r="60">
          <cell r="E60">
            <v>411590</v>
          </cell>
          <cell r="H60">
            <v>0</v>
          </cell>
          <cell r="L60">
            <v>0</v>
          </cell>
          <cell r="O60">
            <v>0</v>
          </cell>
          <cell r="R60">
            <v>0</v>
          </cell>
          <cell r="V60">
            <v>17758</v>
          </cell>
          <cell r="AR60">
            <v>17758</v>
          </cell>
        </row>
        <row r="61">
          <cell r="E61">
            <v>88021</v>
          </cell>
          <cell r="V61">
            <v>776</v>
          </cell>
          <cell r="AR61">
            <v>776</v>
          </cell>
        </row>
        <row r="62">
          <cell r="E62">
            <v>108055</v>
          </cell>
          <cell r="H62">
            <v>0</v>
          </cell>
          <cell r="L62">
            <v>0</v>
          </cell>
          <cell r="O62">
            <v>0</v>
          </cell>
          <cell r="R62">
            <v>0</v>
          </cell>
          <cell r="V62">
            <v>1351</v>
          </cell>
          <cell r="AR62">
            <v>1351</v>
          </cell>
        </row>
        <row r="63">
          <cell r="E63">
            <v>90350</v>
          </cell>
          <cell r="H63">
            <v>0</v>
          </cell>
          <cell r="L63">
            <v>0</v>
          </cell>
          <cell r="O63">
            <v>0</v>
          </cell>
          <cell r="R63">
            <v>0</v>
          </cell>
          <cell r="V63">
            <v>389</v>
          </cell>
          <cell r="AR63">
            <v>389</v>
          </cell>
        </row>
        <row r="64">
          <cell r="E64">
            <v>126959</v>
          </cell>
          <cell r="V64">
            <v>270</v>
          </cell>
          <cell r="AR64">
            <v>270</v>
          </cell>
        </row>
        <row r="65">
          <cell r="E65">
            <v>230257</v>
          </cell>
          <cell r="H65">
            <v>0</v>
          </cell>
          <cell r="L65">
            <v>0</v>
          </cell>
          <cell r="O65">
            <v>0</v>
          </cell>
          <cell r="R65">
            <v>0</v>
          </cell>
          <cell r="V65">
            <v>5808</v>
          </cell>
          <cell r="AR65">
            <v>5808</v>
          </cell>
        </row>
        <row r="66">
          <cell r="E66">
            <v>134063</v>
          </cell>
          <cell r="H66">
            <v>0</v>
          </cell>
          <cell r="L66">
            <v>0</v>
          </cell>
          <cell r="O66">
            <v>0</v>
          </cell>
          <cell r="R66">
            <v>0</v>
          </cell>
          <cell r="V66">
            <v>0</v>
          </cell>
          <cell r="AR66">
            <v>0</v>
          </cell>
        </row>
        <row r="67">
          <cell r="E67">
            <v>145411</v>
          </cell>
          <cell r="AR67">
            <v>0</v>
          </cell>
        </row>
        <row r="68">
          <cell r="E68">
            <v>27684</v>
          </cell>
          <cell r="H68">
            <v>0</v>
          </cell>
          <cell r="L68">
            <v>0</v>
          </cell>
          <cell r="O68">
            <v>0</v>
          </cell>
          <cell r="R68">
            <v>0</v>
          </cell>
          <cell r="V68">
            <v>182</v>
          </cell>
          <cell r="AR68">
            <v>182</v>
          </cell>
        </row>
        <row r="69">
          <cell r="E69">
            <v>188225</v>
          </cell>
          <cell r="H69">
            <v>0</v>
          </cell>
          <cell r="L69">
            <v>0</v>
          </cell>
          <cell r="O69">
            <v>0</v>
          </cell>
          <cell r="R69">
            <v>52626</v>
          </cell>
          <cell r="V69">
            <v>0</v>
          </cell>
          <cell r="AR69">
            <v>52626</v>
          </cell>
        </row>
        <row r="71">
          <cell r="E71">
            <v>31126</v>
          </cell>
          <cell r="H71">
            <v>0</v>
          </cell>
          <cell r="L71">
            <v>0</v>
          </cell>
          <cell r="O71">
            <v>0</v>
          </cell>
          <cell r="R71">
            <v>0</v>
          </cell>
          <cell r="V71">
            <v>0</v>
          </cell>
          <cell r="AR71">
            <v>0</v>
          </cell>
        </row>
        <row r="72">
          <cell r="E72">
            <v>633788</v>
          </cell>
          <cell r="H72">
            <v>0</v>
          </cell>
          <cell r="L72">
            <v>0</v>
          </cell>
          <cell r="O72">
            <v>0</v>
          </cell>
          <cell r="R72">
            <v>0</v>
          </cell>
          <cell r="V72">
            <v>116</v>
          </cell>
          <cell r="AR72">
            <v>116</v>
          </cell>
        </row>
        <row r="73">
          <cell r="E73">
            <v>191466</v>
          </cell>
          <cell r="H73">
            <v>0</v>
          </cell>
          <cell r="L73">
            <v>0</v>
          </cell>
          <cell r="O73">
            <v>0</v>
          </cell>
          <cell r="R73">
            <v>0</v>
          </cell>
          <cell r="V73">
            <v>472</v>
          </cell>
          <cell r="AR73">
            <v>472</v>
          </cell>
        </row>
        <row r="74">
          <cell r="E74">
            <v>126118</v>
          </cell>
          <cell r="H74">
            <v>0</v>
          </cell>
          <cell r="L74">
            <v>0</v>
          </cell>
          <cell r="O74">
            <v>0</v>
          </cell>
          <cell r="R74">
            <v>0</v>
          </cell>
          <cell r="V74">
            <v>0</v>
          </cell>
          <cell r="AR74">
            <v>0</v>
          </cell>
        </row>
        <row r="75">
          <cell r="E75">
            <v>1119680</v>
          </cell>
          <cell r="O75">
            <v>0</v>
          </cell>
          <cell r="R75">
            <v>0</v>
          </cell>
          <cell r="S75">
            <v>0</v>
          </cell>
          <cell r="V75">
            <v>1271</v>
          </cell>
          <cell r="AR75">
            <v>1271</v>
          </cell>
        </row>
        <row r="76">
          <cell r="E76">
            <v>551832</v>
          </cell>
          <cell r="H76">
            <v>0</v>
          </cell>
          <cell r="L76">
            <v>0</v>
          </cell>
          <cell r="O76">
            <v>0</v>
          </cell>
          <cell r="R76">
            <v>0</v>
          </cell>
          <cell r="V76">
            <v>7361</v>
          </cell>
          <cell r="AR76">
            <v>7361</v>
          </cell>
        </row>
        <row r="77">
          <cell r="E77">
            <v>789321</v>
          </cell>
          <cell r="H77">
            <v>0</v>
          </cell>
          <cell r="L77">
            <v>0</v>
          </cell>
          <cell r="O77">
            <v>0</v>
          </cell>
          <cell r="R77">
            <v>0</v>
          </cell>
          <cell r="V77">
            <v>2315</v>
          </cell>
          <cell r="AR77">
            <v>2315</v>
          </cell>
        </row>
        <row r="78">
          <cell r="E78">
            <v>139456</v>
          </cell>
          <cell r="H78">
            <v>0</v>
          </cell>
          <cell r="L78">
            <v>0</v>
          </cell>
          <cell r="O78">
            <v>0</v>
          </cell>
          <cell r="R78">
            <v>0</v>
          </cell>
          <cell r="V78">
            <v>0</v>
          </cell>
          <cell r="AR78">
            <v>0</v>
          </cell>
        </row>
        <row r="79">
          <cell r="E79">
            <v>142501</v>
          </cell>
          <cell r="H79">
            <v>0</v>
          </cell>
          <cell r="O79">
            <v>0</v>
          </cell>
          <cell r="R79">
            <v>0</v>
          </cell>
          <cell r="V79">
            <v>534</v>
          </cell>
          <cell r="AR79">
            <v>534</v>
          </cell>
        </row>
        <row r="80">
          <cell r="E80">
            <v>8062519</v>
          </cell>
          <cell r="H80">
            <v>0</v>
          </cell>
          <cell r="L80">
            <v>0</v>
          </cell>
          <cell r="O80">
            <v>0</v>
          </cell>
          <cell r="R80">
            <v>0</v>
          </cell>
          <cell r="V80">
            <v>817</v>
          </cell>
          <cell r="AR80">
            <v>817</v>
          </cell>
        </row>
        <row r="81">
          <cell r="E81">
            <v>46388</v>
          </cell>
          <cell r="H81">
            <v>0</v>
          </cell>
          <cell r="O81">
            <v>0</v>
          </cell>
          <cell r="R81">
            <v>0</v>
          </cell>
          <cell r="V81">
            <v>355</v>
          </cell>
          <cell r="AR81">
            <v>355</v>
          </cell>
        </row>
        <row r="82">
          <cell r="E82">
            <v>207651</v>
          </cell>
          <cell r="H82">
            <v>0</v>
          </cell>
          <cell r="L82">
            <v>0</v>
          </cell>
          <cell r="O82">
            <v>0</v>
          </cell>
          <cell r="R82">
            <v>0</v>
          </cell>
          <cell r="V82">
            <v>0</v>
          </cell>
          <cell r="AR82">
            <v>0</v>
          </cell>
        </row>
        <row r="83">
          <cell r="E83">
            <v>77899</v>
          </cell>
          <cell r="H83">
            <v>0</v>
          </cell>
          <cell r="L83">
            <v>0</v>
          </cell>
          <cell r="O83">
            <v>0</v>
          </cell>
          <cell r="R83">
            <v>0</v>
          </cell>
          <cell r="V83">
            <v>0</v>
          </cell>
          <cell r="AR83">
            <v>0</v>
          </cell>
        </row>
        <row r="84">
          <cell r="E84">
            <v>325632</v>
          </cell>
          <cell r="H84">
            <v>0</v>
          </cell>
          <cell r="L84">
            <v>0</v>
          </cell>
          <cell r="O84">
            <v>0</v>
          </cell>
          <cell r="R84">
            <v>0</v>
          </cell>
          <cell r="V84">
            <v>4185</v>
          </cell>
          <cell r="AR84">
            <v>4185</v>
          </cell>
        </row>
        <row r="85">
          <cell r="E85">
            <v>1283496</v>
          </cell>
          <cell r="H85">
            <v>0</v>
          </cell>
          <cell r="O85">
            <v>0</v>
          </cell>
          <cell r="R85">
            <v>0</v>
          </cell>
          <cell r="V85">
            <v>12375</v>
          </cell>
          <cell r="AR85">
            <v>12375</v>
          </cell>
        </row>
        <row r="86">
          <cell r="E86">
            <v>154804</v>
          </cell>
          <cell r="H86">
            <v>0</v>
          </cell>
          <cell r="L86">
            <v>0</v>
          </cell>
          <cell r="O86">
            <v>0</v>
          </cell>
          <cell r="R86">
            <v>0</v>
          </cell>
          <cell r="V86">
            <v>706</v>
          </cell>
          <cell r="AR86">
            <v>706</v>
          </cell>
        </row>
        <row r="87">
          <cell r="E87">
            <v>203473</v>
          </cell>
          <cell r="H87">
            <v>0</v>
          </cell>
          <cell r="L87">
            <v>0</v>
          </cell>
          <cell r="O87">
            <v>0</v>
          </cell>
          <cell r="R87">
            <v>0</v>
          </cell>
          <cell r="S87">
            <v>1873</v>
          </cell>
          <cell r="V87">
            <v>712</v>
          </cell>
          <cell r="AR87">
            <v>2585</v>
          </cell>
        </row>
        <row r="88">
          <cell r="E88">
            <v>156170</v>
          </cell>
          <cell r="H88">
            <v>0</v>
          </cell>
          <cell r="O88">
            <v>0</v>
          </cell>
          <cell r="R88">
            <v>0</v>
          </cell>
          <cell r="V88">
            <v>1024</v>
          </cell>
          <cell r="AR88">
            <v>1024</v>
          </cell>
        </row>
        <row r="89">
          <cell r="E89">
            <v>50111</v>
          </cell>
          <cell r="H89">
            <v>0</v>
          </cell>
          <cell r="L89">
            <v>0</v>
          </cell>
          <cell r="O89">
            <v>0</v>
          </cell>
          <cell r="R89">
            <v>0</v>
          </cell>
          <cell r="V89">
            <v>0</v>
          </cell>
          <cell r="AR89">
            <v>0</v>
          </cell>
        </row>
        <row r="90">
          <cell r="E90">
            <v>393807</v>
          </cell>
          <cell r="H90">
            <v>0</v>
          </cell>
          <cell r="L90">
            <v>0</v>
          </cell>
          <cell r="O90">
            <v>0</v>
          </cell>
          <cell r="R90">
            <v>0</v>
          </cell>
          <cell r="V90">
            <v>349</v>
          </cell>
          <cell r="AR90">
            <v>349</v>
          </cell>
        </row>
        <row r="92">
          <cell r="E92">
            <v>2874300</v>
          </cell>
          <cell r="R92">
            <v>0</v>
          </cell>
          <cell r="V92">
            <v>2585</v>
          </cell>
          <cell r="AR92">
            <v>2585</v>
          </cell>
        </row>
        <row r="93">
          <cell r="E93">
            <v>3611204</v>
          </cell>
          <cell r="S93">
            <v>16816</v>
          </cell>
          <cell r="V93">
            <v>21020</v>
          </cell>
          <cell r="AR93">
            <v>37836</v>
          </cell>
        </row>
        <row r="95">
          <cell r="H95">
            <v>50247553</v>
          </cell>
          <cell r="L95">
            <v>0</v>
          </cell>
          <cell r="O95">
            <v>100000</v>
          </cell>
          <cell r="R95">
            <v>0</v>
          </cell>
          <cell r="V95">
            <v>0</v>
          </cell>
          <cell r="AR95">
            <v>50347553</v>
          </cell>
        </row>
        <row r="97">
          <cell r="E97">
            <v>0</v>
          </cell>
          <cell r="H97">
            <v>0</v>
          </cell>
          <cell r="L97">
            <v>37460561</v>
          </cell>
          <cell r="O97">
            <v>0</v>
          </cell>
          <cell r="R97">
            <v>0</v>
          </cell>
          <cell r="V97">
            <v>0</v>
          </cell>
          <cell r="AR97">
            <v>37460561</v>
          </cell>
        </row>
        <row r="98">
          <cell r="H98">
            <v>0</v>
          </cell>
          <cell r="L98">
            <v>0</v>
          </cell>
          <cell r="O98">
            <v>0</v>
          </cell>
          <cell r="R98">
            <v>0</v>
          </cell>
          <cell r="V98">
            <v>10705</v>
          </cell>
          <cell r="AR98">
            <v>10705</v>
          </cell>
        </row>
        <row r="99">
          <cell r="E99">
            <v>0</v>
          </cell>
          <cell r="H99">
            <v>0</v>
          </cell>
          <cell r="L99">
            <v>2118020</v>
          </cell>
          <cell r="O99">
            <v>0</v>
          </cell>
          <cell r="R99">
            <v>0</v>
          </cell>
          <cell r="V99">
            <v>212</v>
          </cell>
          <cell r="AR99">
            <v>2118232</v>
          </cell>
        </row>
        <row r="100">
          <cell r="E100">
            <v>0</v>
          </cell>
          <cell r="AR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E9">
            <v>0</v>
          </cell>
          <cell r="H9">
            <v>0</v>
          </cell>
          <cell r="K9">
            <v>0</v>
          </cell>
          <cell r="N9">
            <v>0</v>
          </cell>
          <cell r="AO9">
            <v>0</v>
          </cell>
          <cell r="AP9">
            <v>0</v>
          </cell>
        </row>
        <row r="10">
          <cell r="E10">
            <v>0</v>
          </cell>
          <cell r="H10">
            <v>0</v>
          </cell>
          <cell r="K10">
            <v>0</v>
          </cell>
          <cell r="N10">
            <v>0</v>
          </cell>
          <cell r="AO10">
            <v>0</v>
          </cell>
          <cell r="AP10">
            <v>0</v>
          </cell>
        </row>
        <row r="11">
          <cell r="E11">
            <v>0</v>
          </cell>
          <cell r="H11">
            <v>0</v>
          </cell>
          <cell r="K11">
            <v>4336197</v>
          </cell>
          <cell r="N11">
            <v>0</v>
          </cell>
          <cell r="AO11">
            <v>4336197</v>
          </cell>
        </row>
        <row r="12">
          <cell r="E12">
            <v>0</v>
          </cell>
          <cell r="H12">
            <v>0</v>
          </cell>
          <cell r="K12">
            <v>0</v>
          </cell>
          <cell r="N12">
            <v>0</v>
          </cell>
          <cell r="AO12">
            <v>0</v>
          </cell>
        </row>
        <row r="14">
          <cell r="E14">
            <v>0</v>
          </cell>
          <cell r="H14">
            <v>0</v>
          </cell>
          <cell r="K14">
            <v>0</v>
          </cell>
          <cell r="N14">
            <v>0</v>
          </cell>
          <cell r="AO14">
            <v>0</v>
          </cell>
        </row>
        <row r="15">
          <cell r="E15">
            <v>0</v>
          </cell>
          <cell r="H15">
            <v>0</v>
          </cell>
          <cell r="K15">
            <v>0</v>
          </cell>
          <cell r="N15">
            <v>0</v>
          </cell>
          <cell r="AO15">
            <v>0</v>
          </cell>
        </row>
        <row r="16">
          <cell r="B16">
            <v>281558</v>
          </cell>
          <cell r="E16">
            <v>0</v>
          </cell>
          <cell r="H16">
            <v>0</v>
          </cell>
          <cell r="K16">
            <v>10049</v>
          </cell>
          <cell r="N16">
            <v>0</v>
          </cell>
          <cell r="AO16">
            <v>10049</v>
          </cell>
        </row>
        <row r="17">
          <cell r="E17">
            <v>0</v>
          </cell>
          <cell r="H17">
            <v>0</v>
          </cell>
          <cell r="K17">
            <v>0</v>
          </cell>
          <cell r="N17">
            <v>0</v>
          </cell>
          <cell r="AO17">
            <v>0</v>
          </cell>
        </row>
        <row r="18">
          <cell r="E18">
            <v>0</v>
          </cell>
          <cell r="H18">
            <v>0</v>
          </cell>
          <cell r="K18">
            <v>0</v>
          </cell>
          <cell r="N18">
            <v>0</v>
          </cell>
          <cell r="AO18">
            <v>0</v>
          </cell>
        </row>
        <row r="19">
          <cell r="E19">
            <v>0</v>
          </cell>
          <cell r="H19">
            <v>0</v>
          </cell>
          <cell r="K19">
            <v>0</v>
          </cell>
          <cell r="N19">
            <v>0</v>
          </cell>
          <cell r="AO19">
            <v>0</v>
          </cell>
        </row>
        <row r="20">
          <cell r="E20">
            <v>0</v>
          </cell>
          <cell r="H20">
            <v>0</v>
          </cell>
          <cell r="K20">
            <v>0</v>
          </cell>
          <cell r="N20">
            <v>0</v>
          </cell>
          <cell r="AO20">
            <v>0</v>
          </cell>
        </row>
        <row r="22">
          <cell r="B22">
            <v>157645</v>
          </cell>
          <cell r="E22">
            <v>0</v>
          </cell>
          <cell r="H22">
            <v>0</v>
          </cell>
          <cell r="K22">
            <v>0</v>
          </cell>
          <cell r="N22">
            <v>0</v>
          </cell>
          <cell r="AO22">
            <v>0</v>
          </cell>
        </row>
        <row r="23">
          <cell r="E23">
            <v>0</v>
          </cell>
          <cell r="H23">
            <v>0</v>
          </cell>
          <cell r="K23">
            <v>0</v>
          </cell>
          <cell r="N23">
            <v>0</v>
          </cell>
          <cell r="AO23">
            <v>0</v>
          </cell>
        </row>
        <row r="25">
          <cell r="E25">
            <v>0</v>
          </cell>
          <cell r="H25">
            <v>0</v>
          </cell>
          <cell r="K25">
            <v>0</v>
          </cell>
          <cell r="N25">
            <v>0</v>
          </cell>
          <cell r="AO25">
            <v>0</v>
          </cell>
        </row>
        <row r="26">
          <cell r="E26">
            <v>0</v>
          </cell>
          <cell r="H26">
            <v>0</v>
          </cell>
          <cell r="K26">
            <v>0</v>
          </cell>
          <cell r="N26">
            <v>7500</v>
          </cell>
          <cell r="AO26">
            <v>7500</v>
          </cell>
        </row>
        <row r="28">
          <cell r="E28">
            <v>0</v>
          </cell>
          <cell r="H28">
            <v>0</v>
          </cell>
          <cell r="K28">
            <v>100000</v>
          </cell>
          <cell r="N28">
            <v>0</v>
          </cell>
          <cell r="AO28">
            <v>100000</v>
          </cell>
        </row>
        <row r="29">
          <cell r="AO29">
            <v>0</v>
          </cell>
        </row>
        <row r="30">
          <cell r="B30">
            <v>245762</v>
          </cell>
          <cell r="E30">
            <v>0</v>
          </cell>
          <cell r="H30">
            <v>0</v>
          </cell>
          <cell r="K30">
            <v>0</v>
          </cell>
          <cell r="N30">
            <v>0</v>
          </cell>
          <cell r="AO30">
            <v>0</v>
          </cell>
        </row>
        <row r="32">
          <cell r="B32">
            <v>2850082</v>
          </cell>
          <cell r="E32">
            <v>0</v>
          </cell>
          <cell r="H32">
            <v>0</v>
          </cell>
          <cell r="K32">
            <v>1485233</v>
          </cell>
          <cell r="N32">
            <v>0</v>
          </cell>
          <cell r="AO32">
            <v>1485233</v>
          </cell>
        </row>
        <row r="33">
          <cell r="E33">
            <v>0</v>
          </cell>
          <cell r="H33">
            <v>0</v>
          </cell>
          <cell r="K33">
            <v>0</v>
          </cell>
          <cell r="N33">
            <v>0</v>
          </cell>
          <cell r="AO33">
            <v>0</v>
          </cell>
        </row>
        <row r="34">
          <cell r="E34">
            <v>0</v>
          </cell>
          <cell r="H34">
            <v>0</v>
          </cell>
          <cell r="K34">
            <v>77545</v>
          </cell>
          <cell r="N34">
            <v>44723</v>
          </cell>
          <cell r="AO34">
            <v>122268</v>
          </cell>
        </row>
        <row r="35">
          <cell r="E35">
            <v>0</v>
          </cell>
          <cell r="H35">
            <v>0</v>
          </cell>
          <cell r="K35">
            <v>4431943</v>
          </cell>
          <cell r="N35">
            <v>299200</v>
          </cell>
          <cell r="AO35">
            <v>4731143</v>
          </cell>
        </row>
        <row r="36">
          <cell r="E36">
            <v>0</v>
          </cell>
          <cell r="H36">
            <v>0</v>
          </cell>
          <cell r="K36">
            <v>330133</v>
          </cell>
          <cell r="N36">
            <v>0</v>
          </cell>
          <cell r="AO36">
            <v>330133</v>
          </cell>
        </row>
        <row r="37">
          <cell r="E37">
            <v>0</v>
          </cell>
          <cell r="H37">
            <v>0</v>
          </cell>
          <cell r="K37">
            <v>1262</v>
          </cell>
          <cell r="N37">
            <v>0</v>
          </cell>
          <cell r="AO37">
            <v>1262</v>
          </cell>
        </row>
        <row r="38">
          <cell r="E38">
            <v>0</v>
          </cell>
          <cell r="H38">
            <v>0</v>
          </cell>
          <cell r="K38">
            <v>0</v>
          </cell>
          <cell r="N38">
            <v>0</v>
          </cell>
          <cell r="AO38">
            <v>0</v>
          </cell>
        </row>
        <row r="39">
          <cell r="B39">
            <v>49108</v>
          </cell>
          <cell r="E39">
            <v>0</v>
          </cell>
          <cell r="H39">
            <v>0</v>
          </cell>
          <cell r="K39">
            <v>0</v>
          </cell>
          <cell r="N39">
            <v>0</v>
          </cell>
          <cell r="AO39">
            <v>0</v>
          </cell>
        </row>
        <row r="40">
          <cell r="E40">
            <v>0</v>
          </cell>
          <cell r="H40">
            <v>0</v>
          </cell>
          <cell r="K40">
            <v>2145</v>
          </cell>
          <cell r="N40">
            <v>42179</v>
          </cell>
          <cell r="AO40">
            <v>44324</v>
          </cell>
        </row>
        <row r="41">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0</v>
          </cell>
          <cell r="N55">
            <v>0</v>
          </cell>
          <cell r="AO55">
            <v>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0</v>
          </cell>
          <cell r="N65">
            <v>0</v>
          </cell>
          <cell r="AO65">
            <v>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B71">
            <v>7000</v>
          </cell>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K75">
            <v>82240</v>
          </cell>
          <cell r="AO75">
            <v>82240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2">
          <cell r="B92">
            <v>3000</v>
          </cell>
        </row>
        <row r="95">
          <cell r="E95">
            <v>142731</v>
          </cell>
          <cell r="H95">
            <v>0</v>
          </cell>
          <cell r="K95">
            <v>852890</v>
          </cell>
          <cell r="N95">
            <v>0</v>
          </cell>
          <cell r="AO95">
            <v>995621</v>
          </cell>
        </row>
        <row r="97">
          <cell r="E97">
            <v>0</v>
          </cell>
          <cell r="H97">
            <v>441865</v>
          </cell>
          <cell r="K97">
            <v>0</v>
          </cell>
          <cell r="AO97">
            <v>441865</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39147</v>
          </cell>
          <cell r="K8">
            <v>0</v>
          </cell>
          <cell r="N8">
            <v>0</v>
          </cell>
          <cell r="S8">
            <v>0</v>
          </cell>
          <cell r="AD8">
            <v>0</v>
          </cell>
          <cell r="AE8">
            <v>480</v>
          </cell>
          <cell r="BA8">
            <v>39627</v>
          </cell>
        </row>
        <row r="9">
          <cell r="F9">
            <v>4929</v>
          </cell>
          <cell r="K9">
            <v>0</v>
          </cell>
          <cell r="N9">
            <v>0</v>
          </cell>
          <cell r="S9">
            <v>0</v>
          </cell>
          <cell r="AD9">
            <v>0</v>
          </cell>
          <cell r="BA9">
            <v>4929</v>
          </cell>
        </row>
        <row r="10">
          <cell r="F10">
            <v>340301</v>
          </cell>
          <cell r="K10">
            <v>0</v>
          </cell>
          <cell r="N10">
            <v>0</v>
          </cell>
          <cell r="S10">
            <v>0</v>
          </cell>
          <cell r="AD10">
            <v>0</v>
          </cell>
          <cell r="BA10">
            <v>340301</v>
          </cell>
        </row>
        <row r="11">
          <cell r="F11">
            <v>346573</v>
          </cell>
          <cell r="K11">
            <v>0</v>
          </cell>
          <cell r="N11">
            <v>0</v>
          </cell>
          <cell r="S11">
            <v>0</v>
          </cell>
          <cell r="AD11">
            <v>0</v>
          </cell>
          <cell r="BA11">
            <v>346573</v>
          </cell>
        </row>
        <row r="12">
          <cell r="F12">
            <v>308892</v>
          </cell>
          <cell r="K12">
            <v>0</v>
          </cell>
          <cell r="N12">
            <v>0</v>
          </cell>
          <cell r="S12">
            <v>0</v>
          </cell>
          <cell r="AD12">
            <v>0</v>
          </cell>
          <cell r="BA12">
            <v>308892</v>
          </cell>
        </row>
        <row r="14">
          <cell r="F14">
            <v>39633</v>
          </cell>
          <cell r="K14">
            <v>52797</v>
          </cell>
          <cell r="N14">
            <v>0</v>
          </cell>
          <cell r="S14">
            <v>72378</v>
          </cell>
          <cell r="AD14">
            <v>0</v>
          </cell>
          <cell r="BA14">
            <v>164808</v>
          </cell>
        </row>
        <row r="15">
          <cell r="F15">
            <v>24554371</v>
          </cell>
          <cell r="K15">
            <v>0</v>
          </cell>
          <cell r="N15">
            <v>0</v>
          </cell>
          <cell r="S15">
            <v>0</v>
          </cell>
          <cell r="AD15">
            <v>0</v>
          </cell>
          <cell r="BA15">
            <v>24554371</v>
          </cell>
        </row>
        <row r="16">
          <cell r="F16">
            <v>2760904</v>
          </cell>
          <cell r="K16">
            <v>0</v>
          </cell>
          <cell r="N16">
            <v>0</v>
          </cell>
          <cell r="S16">
            <v>0</v>
          </cell>
          <cell r="AD16">
            <v>0</v>
          </cell>
          <cell r="BA16">
            <v>2760904</v>
          </cell>
        </row>
        <row r="17">
          <cell r="F17">
            <v>35670</v>
          </cell>
          <cell r="K17">
            <v>0</v>
          </cell>
          <cell r="N17">
            <v>0</v>
          </cell>
          <cell r="S17">
            <v>1481962</v>
          </cell>
          <cell r="AD17">
            <v>0</v>
          </cell>
          <cell r="BA17">
            <v>1517632</v>
          </cell>
        </row>
        <row r="18">
          <cell r="F18">
            <v>590669</v>
          </cell>
          <cell r="K18">
            <v>0</v>
          </cell>
          <cell r="N18">
            <v>0</v>
          </cell>
          <cell r="S18">
            <v>8838</v>
          </cell>
          <cell r="AD18">
            <v>0</v>
          </cell>
          <cell r="BA18">
            <v>599507</v>
          </cell>
        </row>
        <row r="19">
          <cell r="F19">
            <v>549802</v>
          </cell>
          <cell r="K19">
            <v>0</v>
          </cell>
          <cell r="N19">
            <v>1916381</v>
          </cell>
          <cell r="S19">
            <v>408241</v>
          </cell>
          <cell r="AD19">
            <v>0</v>
          </cell>
          <cell r="BA19">
            <v>2874424</v>
          </cell>
        </row>
        <row r="20">
          <cell r="F20">
            <v>124232</v>
          </cell>
          <cell r="K20">
            <v>0</v>
          </cell>
          <cell r="N20">
            <v>0</v>
          </cell>
          <cell r="S20">
            <v>0</v>
          </cell>
          <cell r="AD20">
            <v>0</v>
          </cell>
          <cell r="BA20">
            <v>124232</v>
          </cell>
        </row>
        <row r="22">
          <cell r="F22">
            <v>555888</v>
          </cell>
          <cell r="K22">
            <v>8000</v>
          </cell>
          <cell r="N22">
            <v>207018</v>
          </cell>
          <cell r="S22">
            <v>322426</v>
          </cell>
          <cell r="AD22">
            <v>0</v>
          </cell>
          <cell r="BA22">
            <v>1093332</v>
          </cell>
        </row>
        <row r="23">
          <cell r="F23">
            <v>1174663</v>
          </cell>
          <cell r="K23">
            <v>0</v>
          </cell>
          <cell r="N23">
            <v>0</v>
          </cell>
          <cell r="S23">
            <v>0</v>
          </cell>
          <cell r="AD23">
            <v>0</v>
          </cell>
          <cell r="BA23">
            <v>1174663</v>
          </cell>
        </row>
        <row r="24">
          <cell r="F24">
            <v>59122</v>
          </cell>
          <cell r="K24">
            <v>189753</v>
          </cell>
          <cell r="BA24">
            <v>248875</v>
          </cell>
        </row>
        <row r="25">
          <cell r="F25">
            <v>518364</v>
          </cell>
          <cell r="K25">
            <v>13870</v>
          </cell>
          <cell r="N25">
            <v>0</v>
          </cell>
          <cell r="S25">
            <v>9000</v>
          </cell>
          <cell r="AD25">
            <v>0</v>
          </cell>
          <cell r="BA25">
            <v>541234</v>
          </cell>
        </row>
        <row r="26">
          <cell r="F26">
            <v>589464</v>
          </cell>
          <cell r="K26">
            <v>0</v>
          </cell>
          <cell r="N26">
            <v>0</v>
          </cell>
          <cell r="S26">
            <v>449760</v>
          </cell>
          <cell r="AD26">
            <v>0</v>
          </cell>
          <cell r="AJ26">
            <v>6101</v>
          </cell>
          <cell r="BA26">
            <v>1045325</v>
          </cell>
        </row>
        <row r="28">
          <cell r="F28">
            <v>214625</v>
          </cell>
          <cell r="K28">
            <v>0</v>
          </cell>
          <cell r="N28">
            <v>0</v>
          </cell>
          <cell r="S28">
            <v>76578</v>
          </cell>
          <cell r="AD28">
            <v>0</v>
          </cell>
          <cell r="AJ28">
            <v>0</v>
          </cell>
          <cell r="BA28">
            <v>291203</v>
          </cell>
        </row>
        <row r="29">
          <cell r="F29">
            <v>0</v>
          </cell>
          <cell r="K29">
            <v>0</v>
          </cell>
          <cell r="N29">
            <v>0</v>
          </cell>
          <cell r="S29">
            <v>0</v>
          </cell>
          <cell r="AD29">
            <v>0</v>
          </cell>
          <cell r="BA29">
            <v>0</v>
          </cell>
        </row>
        <row r="30">
          <cell r="F30">
            <v>254955</v>
          </cell>
          <cell r="K30">
            <v>0</v>
          </cell>
          <cell r="N30">
            <v>193262</v>
          </cell>
          <cell r="S30">
            <v>0</v>
          </cell>
          <cell r="AD30">
            <v>0</v>
          </cell>
          <cell r="AJ30">
            <v>696258</v>
          </cell>
          <cell r="AM30">
            <v>2942313</v>
          </cell>
          <cell r="BA30">
            <v>4086788</v>
          </cell>
        </row>
        <row r="32">
          <cell r="F32">
            <v>113996</v>
          </cell>
          <cell r="K32">
            <v>35204</v>
          </cell>
          <cell r="N32">
            <v>545</v>
          </cell>
          <cell r="S32">
            <v>0</v>
          </cell>
          <cell r="W32">
            <v>3012324</v>
          </cell>
          <cell r="AD32">
            <v>0</v>
          </cell>
          <cell r="AJ32">
            <v>0</v>
          </cell>
          <cell r="BA32">
            <v>3162069</v>
          </cell>
        </row>
        <row r="33">
          <cell r="F33">
            <v>545055</v>
          </cell>
          <cell r="K33">
            <v>0</v>
          </cell>
          <cell r="N33">
            <v>0</v>
          </cell>
          <cell r="S33">
            <v>0</v>
          </cell>
          <cell r="W33">
            <v>0</v>
          </cell>
          <cell r="AD33">
            <v>0</v>
          </cell>
          <cell r="AJ33">
            <v>0</v>
          </cell>
          <cell r="BA33">
            <v>545055</v>
          </cell>
        </row>
        <row r="34">
          <cell r="F34">
            <v>186589</v>
          </cell>
          <cell r="K34">
            <v>1830</v>
          </cell>
          <cell r="N34">
            <v>582</v>
          </cell>
          <cell r="S34">
            <v>0</v>
          </cell>
          <cell r="AD34">
            <v>0</v>
          </cell>
          <cell r="AJ34">
            <v>0</v>
          </cell>
          <cell r="BA34">
            <v>189001</v>
          </cell>
        </row>
        <row r="35">
          <cell r="F35">
            <v>103923</v>
          </cell>
          <cell r="K35">
            <v>153790</v>
          </cell>
          <cell r="N35">
            <v>0</v>
          </cell>
          <cell r="S35">
            <v>0</v>
          </cell>
          <cell r="AD35">
            <v>0</v>
          </cell>
          <cell r="AJ35">
            <v>0</v>
          </cell>
          <cell r="BA35">
            <v>257713</v>
          </cell>
        </row>
        <row r="36">
          <cell r="F36">
            <v>30497</v>
          </cell>
          <cell r="K36">
            <v>0</v>
          </cell>
          <cell r="N36">
            <v>0</v>
          </cell>
          <cell r="S36">
            <v>0</v>
          </cell>
          <cell r="AD36">
            <v>0</v>
          </cell>
          <cell r="BA36">
            <v>30497</v>
          </cell>
        </row>
        <row r="37">
          <cell r="F37">
            <v>125584</v>
          </cell>
          <cell r="K37">
            <v>0</v>
          </cell>
          <cell r="N37">
            <v>0</v>
          </cell>
          <cell r="S37">
            <v>21321</v>
          </cell>
          <cell r="AD37">
            <v>0</v>
          </cell>
          <cell r="BA37">
            <v>146905</v>
          </cell>
        </row>
        <row r="38">
          <cell r="F38">
            <v>160266</v>
          </cell>
          <cell r="K38">
            <v>0</v>
          </cell>
          <cell r="N38">
            <v>177363</v>
          </cell>
          <cell r="S38">
            <v>1279483</v>
          </cell>
          <cell r="W38">
            <v>0</v>
          </cell>
          <cell r="AD38">
            <v>0</v>
          </cell>
          <cell r="BA38">
            <v>1617112</v>
          </cell>
        </row>
        <row r="39">
          <cell r="F39">
            <v>149251</v>
          </cell>
          <cell r="K39">
            <v>47119</v>
          </cell>
          <cell r="N39">
            <v>0</v>
          </cell>
          <cell r="S39">
            <v>8783</v>
          </cell>
          <cell r="AD39">
            <v>0</v>
          </cell>
          <cell r="BA39">
            <v>205153</v>
          </cell>
        </row>
        <row r="40">
          <cell r="F40">
            <v>50608</v>
          </cell>
          <cell r="K40">
            <v>0</v>
          </cell>
          <cell r="N40">
            <v>0</v>
          </cell>
          <cell r="S40">
            <v>0</v>
          </cell>
          <cell r="AD40">
            <v>0</v>
          </cell>
          <cell r="BA40">
            <v>50608</v>
          </cell>
        </row>
        <row r="41">
          <cell r="F41">
            <v>237036</v>
          </cell>
          <cell r="K41">
            <v>0</v>
          </cell>
          <cell r="N41">
            <v>0</v>
          </cell>
          <cell r="S41">
            <v>0</v>
          </cell>
          <cell r="AD41">
            <v>0</v>
          </cell>
          <cell r="BA41">
            <v>237036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0</v>
          </cell>
          <cell r="N45">
            <v>0</v>
          </cell>
          <cell r="S45">
            <v>0</v>
          </cell>
          <cell r="AD45">
            <v>0</v>
          </cell>
          <cell r="BA45">
            <v>842252</v>
          </cell>
        </row>
        <row r="46">
          <cell r="F46">
            <v>204531</v>
          </cell>
          <cell r="K46">
            <v>0</v>
          </cell>
          <cell r="N46">
            <v>0</v>
          </cell>
          <cell r="S46">
            <v>0</v>
          </cell>
          <cell r="AD46">
            <v>0</v>
          </cell>
          <cell r="BA46">
            <v>204531</v>
          </cell>
        </row>
        <row r="47">
          <cell r="F47">
            <v>77469</v>
          </cell>
          <cell r="K47">
            <v>0</v>
          </cell>
          <cell r="N47">
            <v>0</v>
          </cell>
          <cell r="S47">
            <v>0</v>
          </cell>
          <cell r="AD47">
            <v>0</v>
          </cell>
          <cell r="AJ47">
            <v>0</v>
          </cell>
          <cell r="BA47">
            <v>77469</v>
          </cell>
        </row>
        <row r="48">
          <cell r="F48">
            <v>24478</v>
          </cell>
          <cell r="K48">
            <v>0</v>
          </cell>
          <cell r="N48">
            <v>0</v>
          </cell>
          <cell r="S48">
            <v>0</v>
          </cell>
          <cell r="AD48">
            <v>0</v>
          </cell>
          <cell r="BA48">
            <v>24478</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1540838</v>
          </cell>
          <cell r="AD55">
            <v>0</v>
          </cell>
          <cell r="AJ55">
            <v>0</v>
          </cell>
          <cell r="BA55">
            <v>1551912</v>
          </cell>
        </row>
        <row r="56">
          <cell r="F56">
            <v>19164</v>
          </cell>
          <cell r="K56">
            <v>0</v>
          </cell>
          <cell r="N56">
            <v>0</v>
          </cell>
          <cell r="S56">
            <v>0</v>
          </cell>
          <cell r="AD56">
            <v>0</v>
          </cell>
          <cell r="BA56">
            <v>19164</v>
          </cell>
        </row>
        <row r="57">
          <cell r="F57">
            <v>3220</v>
          </cell>
          <cell r="K57">
            <v>0</v>
          </cell>
          <cell r="N57">
            <v>0</v>
          </cell>
          <cell r="S57">
            <v>0</v>
          </cell>
          <cell r="AD57">
            <v>0</v>
          </cell>
          <cell r="BA57">
            <v>3220</v>
          </cell>
        </row>
        <row r="58">
          <cell r="F58">
            <v>25068</v>
          </cell>
          <cell r="BA58">
            <v>25068</v>
          </cell>
        </row>
        <row r="59">
          <cell r="F59">
            <v>4307</v>
          </cell>
          <cell r="K59">
            <v>0</v>
          </cell>
          <cell r="N59">
            <v>0</v>
          </cell>
          <cell r="S59">
            <v>0</v>
          </cell>
          <cell r="AD59">
            <v>0</v>
          </cell>
          <cell r="BA59">
            <v>4307</v>
          </cell>
        </row>
        <row r="60">
          <cell r="F60">
            <v>12382</v>
          </cell>
          <cell r="K60">
            <v>0</v>
          </cell>
          <cell r="N60">
            <v>0</v>
          </cell>
          <cell r="S60">
            <v>0</v>
          </cell>
          <cell r="AD60">
            <v>0</v>
          </cell>
          <cell r="BA60">
            <v>12382</v>
          </cell>
        </row>
        <row r="61">
          <cell r="F61">
            <v>1164</v>
          </cell>
          <cell r="S61">
            <v>12821</v>
          </cell>
          <cell r="BA61">
            <v>13985</v>
          </cell>
        </row>
        <row r="62">
          <cell r="F62">
            <v>4206</v>
          </cell>
          <cell r="K62">
            <v>0</v>
          </cell>
          <cell r="N62">
            <v>0</v>
          </cell>
          <cell r="S62">
            <v>0</v>
          </cell>
          <cell r="AD62">
            <v>0</v>
          </cell>
          <cell r="BA62">
            <v>4206</v>
          </cell>
        </row>
        <row r="63">
          <cell r="F63">
            <v>6002</v>
          </cell>
          <cell r="K63">
            <v>0</v>
          </cell>
          <cell r="N63">
            <v>0</v>
          </cell>
          <cell r="S63">
            <v>9500</v>
          </cell>
          <cell r="AD63">
            <v>0</v>
          </cell>
          <cell r="BA63">
            <v>15502</v>
          </cell>
        </row>
        <row r="64">
          <cell r="F64">
            <v>5888</v>
          </cell>
          <cell r="BA64">
            <v>5888</v>
          </cell>
        </row>
        <row r="65">
          <cell r="F65">
            <v>20767</v>
          </cell>
          <cell r="K65">
            <v>0</v>
          </cell>
          <cell r="N65">
            <v>0</v>
          </cell>
          <cell r="S65">
            <v>493326</v>
          </cell>
          <cell r="AD65">
            <v>0</v>
          </cell>
          <cell r="BA65">
            <v>514093</v>
          </cell>
        </row>
        <row r="66">
          <cell r="F66">
            <v>3589</v>
          </cell>
          <cell r="K66">
            <v>0</v>
          </cell>
          <cell r="N66">
            <v>0</v>
          </cell>
          <cell r="S66">
            <v>0</v>
          </cell>
          <cell r="AD66">
            <v>0</v>
          </cell>
          <cell r="BA66">
            <v>3589</v>
          </cell>
        </row>
        <row r="67">
          <cell r="F67">
            <v>4520</v>
          </cell>
          <cell r="K67">
            <v>0</v>
          </cell>
          <cell r="N67">
            <v>0</v>
          </cell>
          <cell r="S67">
            <v>0</v>
          </cell>
          <cell r="BA67">
            <v>4520</v>
          </cell>
        </row>
        <row r="68">
          <cell r="F68">
            <v>1907</v>
          </cell>
          <cell r="K68">
            <v>0</v>
          </cell>
          <cell r="N68">
            <v>0</v>
          </cell>
          <cell r="S68">
            <v>29984</v>
          </cell>
          <cell r="AD68">
            <v>0</v>
          </cell>
          <cell r="BA68">
            <v>31891</v>
          </cell>
        </row>
        <row r="69">
          <cell r="F69">
            <v>3431</v>
          </cell>
          <cell r="K69">
            <v>0</v>
          </cell>
          <cell r="N69">
            <v>0</v>
          </cell>
          <cell r="S69">
            <v>0</v>
          </cell>
          <cell r="AD69">
            <v>0</v>
          </cell>
          <cell r="BA69">
            <v>3431</v>
          </cell>
        </row>
        <row r="71">
          <cell r="F71">
            <v>1582</v>
          </cell>
          <cell r="K71">
            <v>0</v>
          </cell>
          <cell r="N71">
            <v>0</v>
          </cell>
          <cell r="S71">
            <v>453190</v>
          </cell>
          <cell r="AD71">
            <v>0</v>
          </cell>
          <cell r="BA71">
            <v>454772</v>
          </cell>
        </row>
        <row r="72">
          <cell r="F72">
            <v>5337</v>
          </cell>
          <cell r="K72">
            <v>0</v>
          </cell>
          <cell r="N72">
            <v>0</v>
          </cell>
          <cell r="S72">
            <v>0</v>
          </cell>
          <cell r="AD72">
            <v>0</v>
          </cell>
          <cell r="BA72">
            <v>5337</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29486</v>
          </cell>
          <cell r="K77">
            <v>0</v>
          </cell>
          <cell r="N77">
            <v>0</v>
          </cell>
          <cell r="S77">
            <v>0</v>
          </cell>
          <cell r="AD77">
            <v>0</v>
          </cell>
          <cell r="BA77">
            <v>29486</v>
          </cell>
        </row>
        <row r="78">
          <cell r="F78">
            <v>4956</v>
          </cell>
          <cell r="K78">
            <v>0</v>
          </cell>
          <cell r="N78">
            <v>0</v>
          </cell>
          <cell r="S78">
            <v>0</v>
          </cell>
          <cell r="AD78">
            <v>0</v>
          </cell>
          <cell r="BA78">
            <v>4956</v>
          </cell>
        </row>
        <row r="79">
          <cell r="F79">
            <v>3883</v>
          </cell>
          <cell r="K79">
            <v>0</v>
          </cell>
          <cell r="N79">
            <v>0</v>
          </cell>
          <cell r="BA79">
            <v>3883</v>
          </cell>
        </row>
        <row r="80">
          <cell r="F80">
            <v>0</v>
          </cell>
          <cell r="K80">
            <v>0</v>
          </cell>
          <cell r="N80">
            <v>0</v>
          </cell>
          <cell r="AD80">
            <v>0</v>
          </cell>
          <cell r="BA80">
            <v>0</v>
          </cell>
        </row>
        <row r="81">
          <cell r="F81">
            <v>2362</v>
          </cell>
          <cell r="K81">
            <v>0</v>
          </cell>
          <cell r="N81">
            <v>0</v>
          </cell>
          <cell r="BA81">
            <v>2362</v>
          </cell>
        </row>
        <row r="82">
          <cell r="F82">
            <v>1233</v>
          </cell>
          <cell r="K82">
            <v>0</v>
          </cell>
          <cell r="N82">
            <v>0</v>
          </cell>
          <cell r="S82">
            <v>0</v>
          </cell>
          <cell r="AD82">
            <v>0</v>
          </cell>
          <cell r="BA82">
            <v>1233</v>
          </cell>
        </row>
        <row r="83">
          <cell r="F83">
            <v>2760</v>
          </cell>
          <cell r="K83">
            <v>27521</v>
          </cell>
          <cell r="N83">
            <v>0</v>
          </cell>
          <cell r="S83">
            <v>0</v>
          </cell>
          <cell r="AD83">
            <v>0</v>
          </cell>
          <cell r="BA83">
            <v>30281</v>
          </cell>
        </row>
        <row r="84">
          <cell r="F84">
            <v>17054</v>
          </cell>
          <cell r="K84">
            <v>0</v>
          </cell>
          <cell r="N84">
            <v>0</v>
          </cell>
          <cell r="S84">
            <v>0</v>
          </cell>
          <cell r="AD84">
            <v>0</v>
          </cell>
          <cell r="BA84">
            <v>17054</v>
          </cell>
        </row>
        <row r="85">
          <cell r="F85">
            <v>64025</v>
          </cell>
          <cell r="BA85">
            <v>64025</v>
          </cell>
        </row>
        <row r="86">
          <cell r="F86">
            <v>2882</v>
          </cell>
          <cell r="K86">
            <v>0</v>
          </cell>
          <cell r="N86">
            <v>0</v>
          </cell>
          <cell r="S86">
            <v>0</v>
          </cell>
          <cell r="AD86">
            <v>0</v>
          </cell>
          <cell r="BA86">
            <v>2882</v>
          </cell>
        </row>
        <row r="87">
          <cell r="F87">
            <v>5046</v>
          </cell>
          <cell r="K87">
            <v>0</v>
          </cell>
          <cell r="N87">
            <v>0</v>
          </cell>
          <cell r="S87">
            <v>0</v>
          </cell>
          <cell r="AD87">
            <v>0</v>
          </cell>
          <cell r="BA87">
            <v>5046</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144305</v>
          </cell>
        </row>
        <row r="92">
          <cell r="F92">
            <v>15101</v>
          </cell>
          <cell r="BA92">
            <v>15101</v>
          </cell>
        </row>
        <row r="93">
          <cell r="F93">
            <v>129204</v>
          </cell>
          <cell r="BA93">
            <v>129204</v>
          </cell>
        </row>
        <row r="95">
          <cell r="F95">
            <v>0</v>
          </cell>
          <cell r="K95">
            <v>0</v>
          </cell>
          <cell r="N95">
            <v>0</v>
          </cell>
          <cell r="S95">
            <v>386250</v>
          </cell>
          <cell r="AD95">
            <v>0</v>
          </cell>
          <cell r="AJ95">
            <v>0</v>
          </cell>
          <cell r="BA95">
            <v>386250</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2329</v>
          </cell>
          <cell r="K99">
            <v>0</v>
          </cell>
          <cell r="N99">
            <v>0</v>
          </cell>
          <cell r="S99">
            <v>0</v>
          </cell>
          <cell r="AD99">
            <v>0</v>
          </cell>
          <cell r="BA99">
            <v>2329</v>
          </cell>
        </row>
        <row r="100">
          <cell r="F100">
            <v>0</v>
          </cell>
          <cell r="K100">
            <v>0</v>
          </cell>
          <cell r="N100">
            <v>0</v>
          </cell>
          <cell r="S100">
            <v>0</v>
          </cell>
          <cell r="AD100">
            <v>0</v>
          </cell>
          <cell r="AF100">
            <v>334877000</v>
          </cell>
          <cell r="BA100">
            <v>334877000</v>
          </cell>
        </row>
      </sheetData>
      <sheetData sheetId="10">
        <row r="7">
          <cell r="AJ7">
            <v>0</v>
          </cell>
        </row>
        <row r="8">
          <cell r="AJ8">
            <v>0</v>
          </cell>
        </row>
        <row r="9">
          <cell r="AJ9">
            <v>0</v>
          </cell>
        </row>
        <row r="10">
          <cell r="AJ10">
            <v>0</v>
          </cell>
        </row>
        <row r="11">
          <cell r="AJ11">
            <v>0</v>
          </cell>
        </row>
        <row r="12">
          <cell r="AJ12">
            <v>0</v>
          </cell>
        </row>
        <row r="14">
          <cell r="AJ14">
            <v>0</v>
          </cell>
        </row>
        <row r="15">
          <cell r="AJ15">
            <v>0</v>
          </cell>
        </row>
        <row r="16">
          <cell r="AJ16">
            <v>0</v>
          </cell>
        </row>
        <row r="17">
          <cell r="AJ17">
            <v>0</v>
          </cell>
        </row>
        <row r="18">
          <cell r="AJ18">
            <v>0</v>
          </cell>
        </row>
        <row r="19">
          <cell r="AJ19">
            <v>0</v>
          </cell>
        </row>
        <row r="20">
          <cell r="AJ20">
            <v>0</v>
          </cell>
        </row>
        <row r="22">
          <cell r="AJ22">
            <v>0</v>
          </cell>
        </row>
        <row r="23">
          <cell r="AJ23">
            <v>0</v>
          </cell>
        </row>
        <row r="25">
          <cell r="AJ25">
            <v>0</v>
          </cell>
        </row>
        <row r="26">
          <cell r="AJ26">
            <v>0</v>
          </cell>
        </row>
        <row r="28">
          <cell r="AJ28">
            <v>0</v>
          </cell>
        </row>
        <row r="29">
          <cell r="AJ29">
            <v>0</v>
          </cell>
        </row>
        <row r="30">
          <cell r="AJ30">
            <v>0</v>
          </cell>
        </row>
        <row r="32">
          <cell r="AJ32">
            <v>0</v>
          </cell>
        </row>
        <row r="33">
          <cell r="AJ33">
            <v>0</v>
          </cell>
        </row>
        <row r="34">
          <cell r="AJ34">
            <v>0</v>
          </cell>
        </row>
        <row r="35">
          <cell r="AJ35">
            <v>0</v>
          </cell>
        </row>
        <row r="36">
          <cell r="AJ36">
            <v>0</v>
          </cell>
        </row>
        <row r="37">
          <cell r="AJ37">
            <v>0</v>
          </cell>
        </row>
        <row r="38">
          <cell r="AJ38">
            <v>0</v>
          </cell>
        </row>
        <row r="39">
          <cell r="AJ39">
            <v>0</v>
          </cell>
        </row>
        <row r="40">
          <cell r="AJ40">
            <v>0</v>
          </cell>
        </row>
        <row r="41">
          <cell r="AJ41">
            <v>0</v>
          </cell>
        </row>
        <row r="42">
          <cell r="AJ42">
            <v>0</v>
          </cell>
        </row>
        <row r="43">
          <cell r="AJ43">
            <v>0</v>
          </cell>
        </row>
        <row r="44">
          <cell r="AJ44">
            <v>0</v>
          </cell>
        </row>
        <row r="45">
          <cell r="AJ45">
            <v>0</v>
          </cell>
        </row>
        <row r="46">
          <cell r="AJ46">
            <v>0</v>
          </cell>
        </row>
        <row r="47">
          <cell r="AJ47">
            <v>0</v>
          </cell>
        </row>
        <row r="48">
          <cell r="AJ48">
            <v>0</v>
          </cell>
        </row>
        <row r="51">
          <cell r="AJ51">
            <v>0</v>
          </cell>
        </row>
        <row r="53">
          <cell r="AJ53">
            <v>0</v>
          </cell>
        </row>
        <row r="55">
          <cell r="AJ55">
            <v>0</v>
          </cell>
        </row>
        <row r="56">
          <cell r="AJ56">
            <v>0</v>
          </cell>
        </row>
        <row r="57">
          <cell r="AJ57">
            <v>0</v>
          </cell>
        </row>
        <row r="59">
          <cell r="AJ59">
            <v>0</v>
          </cell>
        </row>
        <row r="60">
          <cell r="AJ60">
            <v>0</v>
          </cell>
        </row>
        <row r="62">
          <cell r="AJ62">
            <v>0</v>
          </cell>
        </row>
        <row r="63">
          <cell r="AJ63">
            <v>0</v>
          </cell>
        </row>
        <row r="65">
          <cell r="AJ65">
            <v>0</v>
          </cell>
        </row>
        <row r="66">
          <cell r="AJ66">
            <v>0</v>
          </cell>
        </row>
        <row r="67">
          <cell r="AJ67">
            <v>0</v>
          </cell>
        </row>
        <row r="68">
          <cell r="AJ68">
            <v>0</v>
          </cell>
        </row>
        <row r="69">
          <cell r="AJ69">
            <v>0</v>
          </cell>
        </row>
        <row r="71">
          <cell r="AJ71">
            <v>0</v>
          </cell>
        </row>
        <row r="72">
          <cell r="AJ72">
            <v>0</v>
          </cell>
        </row>
        <row r="73">
          <cell r="AJ73">
            <v>0</v>
          </cell>
        </row>
        <row r="74">
          <cell r="AJ74">
            <v>0</v>
          </cell>
        </row>
        <row r="76">
          <cell r="AJ76">
            <v>0</v>
          </cell>
        </row>
        <row r="77">
          <cell r="AJ77">
            <v>0</v>
          </cell>
        </row>
        <row r="78">
          <cell r="AJ78">
            <v>0</v>
          </cell>
        </row>
        <row r="80">
          <cell r="AJ80">
            <v>0</v>
          </cell>
        </row>
        <row r="82">
          <cell r="AJ82">
            <v>0</v>
          </cell>
        </row>
        <row r="83">
          <cell r="AJ83">
            <v>0</v>
          </cell>
        </row>
        <row r="84">
          <cell r="AJ84">
            <v>0</v>
          </cell>
        </row>
        <row r="86">
          <cell r="AJ86">
            <v>0</v>
          </cell>
        </row>
        <row r="87">
          <cell r="AJ87">
            <v>0</v>
          </cell>
        </row>
        <row r="88">
          <cell r="AJ88">
            <v>0</v>
          </cell>
        </row>
        <row r="89">
          <cell r="AJ89">
            <v>0</v>
          </cell>
        </row>
        <row r="90">
          <cell r="AJ90">
            <v>0</v>
          </cell>
        </row>
        <row r="95">
          <cell r="AJ95">
            <v>0</v>
          </cell>
        </row>
        <row r="97">
          <cell r="AJ97">
            <v>0</v>
          </cell>
        </row>
        <row r="98">
          <cell r="AJ98">
            <v>0</v>
          </cell>
        </row>
        <row r="99">
          <cell r="AJ99">
            <v>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92D050"/>
  </sheetPr>
  <dimension ref="A1:L582"/>
  <sheetViews>
    <sheetView tabSelected="1" zoomScaleNormal="100" workbookViewId="0">
      <pane xSplit="1" ySplit="7" topLeftCell="B27" activePane="bottomRight" state="frozen"/>
      <selection pane="topRight" activeCell="B1" sqref="B1"/>
      <selection pane="bottomLeft" activeCell="A8" sqref="A8"/>
      <selection pane="bottomRight" activeCell="Q5" sqref="Q5"/>
    </sheetView>
  </sheetViews>
  <sheetFormatPr defaultColWidth="3.5703125" defaultRowHeight="12.75"/>
  <cols>
    <col min="1" max="1" width="39.7109375" style="82" customWidth="1"/>
    <col min="2" max="2" width="16" style="82" customWidth="1"/>
    <col min="3" max="3" width="11.7109375" style="82" hidden="1" customWidth="1"/>
    <col min="4" max="4" width="12.7109375" style="82" hidden="1" customWidth="1"/>
    <col min="5" max="5" width="15" style="82" customWidth="1"/>
    <col min="6" max="6" width="2.7109375" style="82" customWidth="1"/>
    <col min="7" max="7" width="11.42578125" style="83" customWidth="1"/>
    <col min="8" max="8" width="15" style="82" customWidth="1"/>
    <col min="9" max="9" width="2.7109375" style="82" customWidth="1"/>
    <col min="10" max="16384" width="3.5703125" style="5"/>
  </cols>
  <sheetData>
    <row r="1" spans="1:9">
      <c r="A1" s="1"/>
      <c r="B1" s="1"/>
      <c r="C1" s="1"/>
      <c r="D1" s="1"/>
      <c r="E1" s="1"/>
      <c r="F1" s="1"/>
      <c r="G1" s="2"/>
      <c r="H1" s="3"/>
      <c r="I1" s="3"/>
    </row>
    <row r="2" spans="1:9" ht="15.75">
      <c r="A2" s="6" t="s">
        <v>0</v>
      </c>
      <c r="B2" s="6"/>
      <c r="C2" s="6"/>
      <c r="D2" s="7"/>
      <c r="E2" s="7"/>
      <c r="F2" s="7"/>
      <c r="G2" s="8"/>
      <c r="H2" s="9"/>
      <c r="I2" s="9"/>
    </row>
    <row r="3" spans="1:9">
      <c r="A3" s="7" t="str">
        <f>[1]BYDEPT!A2</f>
        <v>JANUARY 1- APRIL 30, 2017</v>
      </c>
      <c r="B3" s="7"/>
      <c r="C3" s="7"/>
      <c r="D3" s="1"/>
      <c r="E3" s="1"/>
      <c r="F3" s="1"/>
      <c r="G3" s="2"/>
      <c r="H3" s="10"/>
      <c r="I3" s="10"/>
    </row>
    <row r="4" spans="1:9">
      <c r="A4" s="10" t="s">
        <v>1</v>
      </c>
      <c r="B4" s="10"/>
      <c r="C4" s="10"/>
      <c r="D4" s="10"/>
      <c r="E4" s="10"/>
      <c r="F4" s="10"/>
      <c r="G4" s="8"/>
      <c r="H4" s="10"/>
      <c r="I4" s="10"/>
    </row>
    <row r="5" spans="1:9" ht="21.75" customHeight="1">
      <c r="A5" s="330" t="s">
        <v>2</v>
      </c>
      <c r="B5" s="331" t="s">
        <v>3</v>
      </c>
      <c r="C5" s="332"/>
      <c r="D5" s="333"/>
      <c r="E5" s="331" t="s">
        <v>4</v>
      </c>
      <c r="F5" s="333"/>
      <c r="G5" s="340" t="s">
        <v>5</v>
      </c>
      <c r="H5" s="340" t="s">
        <v>6</v>
      </c>
      <c r="I5" s="340"/>
    </row>
    <row r="6" spans="1:9" ht="12.75" customHeight="1">
      <c r="A6" s="330"/>
      <c r="B6" s="334"/>
      <c r="C6" s="335"/>
      <c r="D6" s="336"/>
      <c r="E6" s="334"/>
      <c r="F6" s="336"/>
      <c r="G6" s="340"/>
      <c r="H6" s="340"/>
      <c r="I6" s="340"/>
    </row>
    <row r="7" spans="1:9" ht="21" customHeight="1">
      <c r="A7" s="330"/>
      <c r="B7" s="337"/>
      <c r="C7" s="338"/>
      <c r="D7" s="339"/>
      <c r="E7" s="337"/>
      <c r="F7" s="339"/>
      <c r="G7" s="340"/>
      <c r="H7" s="340"/>
      <c r="I7" s="340"/>
    </row>
    <row r="8" spans="1:9" ht="15.95" customHeight="1">
      <c r="A8" s="11" t="s">
        <v>7</v>
      </c>
      <c r="B8" s="12">
        <f>B9+B10</f>
        <v>2431986952</v>
      </c>
      <c r="C8" s="12">
        <f>C9+C10</f>
        <v>0</v>
      </c>
      <c r="D8" s="12">
        <f>D9+D10</f>
        <v>2431986952</v>
      </c>
      <c r="E8" s="13">
        <f>E9+E10</f>
        <v>1825558907</v>
      </c>
      <c r="F8" s="13"/>
      <c r="G8" s="14">
        <f>E8/D8</f>
        <v>0.75064502525340848</v>
      </c>
      <c r="H8" s="15">
        <f>H9+H10</f>
        <v>606428045</v>
      </c>
      <c r="I8" s="16"/>
    </row>
    <row r="9" spans="1:9" ht="15.95" customHeight="1">
      <c r="A9" s="18" t="s">
        <v>8</v>
      </c>
      <c r="B9" s="18">
        <f>[1]BYDEPT!F8</f>
        <v>1968797453</v>
      </c>
      <c r="C9" s="18">
        <f>[1]BYDEPT!AE8</f>
        <v>0</v>
      </c>
      <c r="D9" s="19">
        <f>SUM(B9:C9)</f>
        <v>1968797453</v>
      </c>
      <c r="E9" s="20">
        <f>[1]BYDEPT!BD8</f>
        <v>1676569666</v>
      </c>
      <c r="F9" s="21"/>
      <c r="G9" s="22">
        <f>E9/D9</f>
        <v>0.85157041596396255</v>
      </c>
      <c r="H9" s="23">
        <f>D9-E9</f>
        <v>292227787</v>
      </c>
      <c r="I9" s="24"/>
    </row>
    <row r="10" spans="1:9" ht="15.95" customHeight="1">
      <c r="A10" s="26" t="s">
        <v>9</v>
      </c>
      <c r="B10" s="26">
        <f>[1]BYDEPT!F97</f>
        <v>463189499</v>
      </c>
      <c r="C10" s="26">
        <f>[1]BYDEPT!AE97</f>
        <v>0</v>
      </c>
      <c r="D10" s="19">
        <f>SUM(B10:C10)</f>
        <v>463189499</v>
      </c>
      <c r="E10" s="23">
        <f>[1]BYDEPT!BD97</f>
        <v>148989241</v>
      </c>
      <c r="F10" s="21"/>
      <c r="G10" s="22">
        <f>E10/D10</f>
        <v>0.32165936689337599</v>
      </c>
      <c r="H10" s="23">
        <f>D10-E10</f>
        <v>314200258</v>
      </c>
      <c r="I10" s="24"/>
    </row>
    <row r="11" spans="1:9" ht="15.95" customHeight="1">
      <c r="A11" s="27"/>
      <c r="B11" s="27"/>
      <c r="C11" s="27"/>
      <c r="D11" s="28"/>
      <c r="E11" s="29"/>
      <c r="F11" s="17"/>
      <c r="G11" s="30"/>
      <c r="H11" s="29"/>
      <c r="I11" s="16"/>
    </row>
    <row r="12" spans="1:9" ht="15.95" customHeight="1">
      <c r="A12" s="31" t="s">
        <v>10</v>
      </c>
      <c r="B12" s="32">
        <f>SUM(B13:B17)+SUM(B20:B22)</f>
        <v>918013048</v>
      </c>
      <c r="C12" s="32">
        <f>SUM(C13:C17)+SUM(C20:C22)</f>
        <v>0</v>
      </c>
      <c r="D12" s="32">
        <f>SUM(D13:D17)+SUM(D20:D22)</f>
        <v>918013048</v>
      </c>
      <c r="E12" s="33">
        <f>SUM(E13:E17)+SUM(E20:E22)</f>
        <v>872272133</v>
      </c>
      <c r="F12" s="34"/>
      <c r="G12" s="35">
        <f t="shared" ref="G12:G22" si="0">E12/D12</f>
        <v>0.95017400340915414</v>
      </c>
      <c r="H12" s="33">
        <f>SUM(H13:H17)+SUM(H20:H22)</f>
        <v>45740915</v>
      </c>
      <c r="I12" s="36"/>
    </row>
    <row r="13" spans="1:9" ht="15.95" customHeight="1">
      <c r="A13" s="37" t="s">
        <v>11</v>
      </c>
      <c r="B13" s="37">
        <f>[1]BYDEPT!F112</f>
        <v>37870798</v>
      </c>
      <c r="C13" s="37"/>
      <c r="D13" s="38">
        <f>SUM(B13:C13)</f>
        <v>37870798</v>
      </c>
      <c r="E13" s="39">
        <f>[1]BYDEPT!BD112</f>
        <v>37937494</v>
      </c>
      <c r="F13" s="40"/>
      <c r="G13" s="41">
        <f t="shared" si="0"/>
        <v>1.0017611458834323</v>
      </c>
      <c r="H13" s="23">
        <f>D13-E13</f>
        <v>-66696</v>
      </c>
      <c r="I13" s="42"/>
    </row>
    <row r="14" spans="1:9" ht="15.95" customHeight="1">
      <c r="A14" s="18" t="s">
        <v>12</v>
      </c>
      <c r="B14" s="18">
        <f>[1]BYDEPT!F113</f>
        <v>486885005</v>
      </c>
      <c r="C14" s="18"/>
      <c r="D14" s="38">
        <f>SUM(B14:C14)</f>
        <v>486885005</v>
      </c>
      <c r="E14" s="39">
        <f>[1]BYDEPT!BD113</f>
        <v>486885005</v>
      </c>
      <c r="F14" s="40"/>
      <c r="G14" s="43">
        <f t="shared" si="0"/>
        <v>1</v>
      </c>
      <c r="H14" s="23">
        <f>D14-E14</f>
        <v>0</v>
      </c>
      <c r="I14" s="24"/>
    </row>
    <row r="15" spans="1:9" ht="15.95" customHeight="1">
      <c r="A15" s="37" t="s">
        <v>13</v>
      </c>
      <c r="B15" s="37">
        <f>[1]BYDEPT!F114</f>
        <v>480</v>
      </c>
      <c r="C15" s="37"/>
      <c r="D15" s="38">
        <f>SUM(B15:C15)</f>
        <v>480</v>
      </c>
      <c r="E15" s="39">
        <f>[1]BYDEPT!BD114</f>
        <v>480</v>
      </c>
      <c r="F15" s="40"/>
      <c r="G15" s="43">
        <f t="shared" si="0"/>
        <v>1</v>
      </c>
      <c r="H15" s="23">
        <f>D15-E15</f>
        <v>0</v>
      </c>
      <c r="I15" s="24"/>
    </row>
    <row r="16" spans="1:9" ht="15.95" hidden="1" customHeight="1">
      <c r="A16" s="37" t="s">
        <v>14</v>
      </c>
      <c r="B16" s="37">
        <f>[1]BYDEPT!F115</f>
        <v>0</v>
      </c>
      <c r="C16" s="37" t="s">
        <v>15</v>
      </c>
      <c r="D16" s="38">
        <f>SUM(B16:C16)</f>
        <v>0</v>
      </c>
      <c r="E16" s="39">
        <f>[1]BYDEPT!BD115</f>
        <v>0</v>
      </c>
      <c r="F16" s="40"/>
      <c r="G16" s="43"/>
      <c r="H16" s="23">
        <f>D16-E16</f>
        <v>0</v>
      </c>
      <c r="I16" s="24"/>
    </row>
    <row r="17" spans="1:9" ht="15.95" customHeight="1">
      <c r="A17" s="37" t="s">
        <v>16</v>
      </c>
      <c r="B17" s="45">
        <f>SUM(B18:B19)</f>
        <v>22114600</v>
      </c>
      <c r="C17" s="45">
        <f>SUM(C18:C19)</f>
        <v>0</v>
      </c>
      <c r="D17" s="46">
        <f>SUM(D18:D19)</f>
        <v>22114600</v>
      </c>
      <c r="E17" s="47">
        <f>SUM(E18:E19)</f>
        <v>10077003</v>
      </c>
      <c r="F17" s="48"/>
      <c r="G17" s="49">
        <f t="shared" si="0"/>
        <v>0.45567195427455165</v>
      </c>
      <c r="H17" s="45">
        <f>SUM(H18:H19)</f>
        <v>12037597</v>
      </c>
      <c r="I17" s="50"/>
    </row>
    <row r="18" spans="1:9" ht="15.95" customHeight="1">
      <c r="A18" s="37" t="s">
        <v>17</v>
      </c>
      <c r="B18" s="37">
        <f>[1]BYDEPT!F117</f>
        <v>13090992</v>
      </c>
      <c r="C18" s="37"/>
      <c r="D18" s="38">
        <f t="shared" ref="D18:D22" si="1">SUM(B18:C18)</f>
        <v>13090992</v>
      </c>
      <c r="E18" s="39">
        <f>[1]BYDEPT!BD117</f>
        <v>3012324</v>
      </c>
      <c r="F18" s="40"/>
      <c r="G18" s="43">
        <f t="shared" si="0"/>
        <v>0.23010662599136872</v>
      </c>
      <c r="H18" s="23">
        <f t="shared" ref="H18:H22" si="2">D18-E18</f>
        <v>10078668</v>
      </c>
      <c r="I18" s="24"/>
    </row>
    <row r="19" spans="1:9" ht="15.95" customHeight="1">
      <c r="A19" s="37" t="s">
        <v>18</v>
      </c>
      <c r="B19" s="37">
        <f>[1]BYDEPT!F118</f>
        <v>9023608</v>
      </c>
      <c r="C19" s="37"/>
      <c r="D19" s="38">
        <f t="shared" si="1"/>
        <v>9023608</v>
      </c>
      <c r="E19" s="39">
        <f>[1]BYDEPT!BD118</f>
        <v>7064679</v>
      </c>
      <c r="F19" s="40"/>
      <c r="G19" s="43">
        <f t="shared" si="0"/>
        <v>0.78291067165151673</v>
      </c>
      <c r="H19" s="23">
        <f t="shared" si="2"/>
        <v>1958929</v>
      </c>
      <c r="I19" s="24"/>
    </row>
    <row r="20" spans="1:9" ht="15.95" customHeight="1">
      <c r="A20" s="37" t="s">
        <v>19</v>
      </c>
      <c r="B20" s="37">
        <f>[1]BYDEPT!F119</f>
        <v>16765165</v>
      </c>
      <c r="C20" s="37"/>
      <c r="D20" s="38">
        <f t="shared" si="1"/>
        <v>16765165</v>
      </c>
      <c r="E20" s="39">
        <f>[1]BYDEPT!BD119</f>
        <v>0</v>
      </c>
      <c r="F20" s="40"/>
      <c r="G20" s="43">
        <f t="shared" si="0"/>
        <v>0</v>
      </c>
      <c r="H20" s="23">
        <f t="shared" si="2"/>
        <v>16765165</v>
      </c>
      <c r="I20" s="24"/>
    </row>
    <row r="21" spans="1:9" ht="15.95" customHeight="1">
      <c r="A21" s="37" t="s">
        <v>20</v>
      </c>
      <c r="B21" s="37">
        <f>[1]BYDEPT!F120</f>
        <v>334877000</v>
      </c>
      <c r="C21" s="37"/>
      <c r="D21" s="38">
        <f t="shared" si="1"/>
        <v>334877000</v>
      </c>
      <c r="E21" s="39">
        <f>[1]BYDEPT!BD120</f>
        <v>334877000</v>
      </c>
      <c r="F21" s="40"/>
      <c r="G21" s="43">
        <f>E21/D21</f>
        <v>1</v>
      </c>
      <c r="H21" s="23">
        <f t="shared" si="2"/>
        <v>0</v>
      </c>
      <c r="I21" s="24"/>
    </row>
    <row r="22" spans="1:9" ht="15.95" customHeight="1">
      <c r="A22" s="18" t="s">
        <v>21</v>
      </c>
      <c r="B22" s="18">
        <f>[1]GAARD!F298</f>
        <v>19500000</v>
      </c>
      <c r="C22" s="18"/>
      <c r="D22" s="38">
        <f t="shared" si="1"/>
        <v>19500000</v>
      </c>
      <c r="E22" s="39">
        <f>[1]BYDEPT!BD121</f>
        <v>2495151</v>
      </c>
      <c r="F22" s="40"/>
      <c r="G22" s="43">
        <f t="shared" si="0"/>
        <v>0.12795646153846155</v>
      </c>
      <c r="H22" s="23">
        <f t="shared" si="2"/>
        <v>17004849</v>
      </c>
      <c r="I22" s="24"/>
    </row>
    <row r="23" spans="1:9" ht="15.95" customHeight="1">
      <c r="A23" s="37"/>
      <c r="B23" s="37"/>
      <c r="C23" s="37"/>
      <c r="D23" s="38"/>
      <c r="E23" s="39"/>
      <c r="F23" s="40"/>
      <c r="G23" s="43"/>
      <c r="H23" s="37"/>
      <c r="I23" s="50"/>
    </row>
    <row r="24" spans="1:9" s="55" customFormat="1" ht="15.95" customHeight="1">
      <c r="A24" s="51" t="s">
        <v>22</v>
      </c>
      <c r="B24" s="52">
        <f>B12+B8</f>
        <v>3350000000</v>
      </c>
      <c r="C24" s="52">
        <f>C12+C8</f>
        <v>0</v>
      </c>
      <c r="D24" s="52">
        <f>D12+D8</f>
        <v>3350000000</v>
      </c>
      <c r="E24" s="51">
        <f>E12+E8</f>
        <v>2697831040</v>
      </c>
      <c r="F24" s="53"/>
      <c r="G24" s="54">
        <f>E24/D24</f>
        <v>0.80532269850746274</v>
      </c>
      <c r="H24" s="51">
        <f>H12+H8</f>
        <v>652168960</v>
      </c>
      <c r="I24" s="36"/>
    </row>
    <row r="25" spans="1:9" ht="15.95" customHeight="1">
      <c r="A25" s="39"/>
      <c r="B25" s="39"/>
      <c r="C25" s="39"/>
      <c r="D25" s="38"/>
      <c r="E25" s="39"/>
      <c r="F25" s="40"/>
      <c r="G25" s="43"/>
      <c r="H25" s="37"/>
      <c r="I25" s="50"/>
    </row>
    <row r="26" spans="1:9" ht="15.95" customHeight="1">
      <c r="A26" s="51" t="s">
        <v>23</v>
      </c>
      <c r="B26" s="52">
        <f>B27+B31+B33</f>
        <v>0</v>
      </c>
      <c r="C26" s="52">
        <f>C27+C31+C33</f>
        <v>0</v>
      </c>
      <c r="D26" s="52">
        <f>D27+D31+D33</f>
        <v>0</v>
      </c>
      <c r="E26" s="51">
        <f>E27+E31+E33</f>
        <v>20456546</v>
      </c>
      <c r="F26" s="53"/>
      <c r="G26" s="54">
        <f>G27+G31+G33</f>
        <v>0</v>
      </c>
      <c r="H26" s="51">
        <f>H27+H31+H33</f>
        <v>-20456546</v>
      </c>
      <c r="I26" s="36"/>
    </row>
    <row r="27" spans="1:9" ht="15.95" customHeight="1">
      <c r="A27" s="56" t="s">
        <v>24</v>
      </c>
      <c r="B27" s="32">
        <f>SUM(B28:B29)</f>
        <v>0</v>
      </c>
      <c r="C27" s="32">
        <f>SUM(C28:C29)</f>
        <v>0</v>
      </c>
      <c r="D27" s="32">
        <f>SUM(D28:D29)</f>
        <v>0</v>
      </c>
      <c r="E27" s="33">
        <f>SUM(E28:E29)</f>
        <v>16281990</v>
      </c>
      <c r="F27" s="57"/>
      <c r="G27" s="35"/>
      <c r="H27" s="33">
        <f>SUM(H28:H29)</f>
        <v>-16281990</v>
      </c>
      <c r="I27" s="36"/>
    </row>
    <row r="28" spans="1:9" ht="15.95" customHeight="1">
      <c r="A28" s="18" t="s">
        <v>25</v>
      </c>
      <c r="B28" s="58"/>
      <c r="C28" s="58"/>
      <c r="D28" s="59">
        <f>SUM(B28:C28)</f>
        <v>0</v>
      </c>
      <c r="E28" s="26">
        <f>[1]BYDEPT!BD127</f>
        <v>3594155</v>
      </c>
      <c r="F28" s="60"/>
      <c r="G28" s="43"/>
      <c r="H28" s="23">
        <f>D28-E28</f>
        <v>-3594155</v>
      </c>
      <c r="I28" s="24"/>
    </row>
    <row r="29" spans="1:9" ht="15.95" customHeight="1">
      <c r="A29" s="26" t="s">
        <v>26</v>
      </c>
      <c r="B29" s="61"/>
      <c r="C29" s="61"/>
      <c r="D29" s="59">
        <f>SUM(B29:C29)</f>
        <v>0</v>
      </c>
      <c r="E29" s="26">
        <f>[1]BYDEPT!BD216</f>
        <v>12687835</v>
      </c>
      <c r="F29" s="60"/>
      <c r="G29" s="43"/>
      <c r="H29" s="23">
        <f>D29-E29</f>
        <v>-12687835</v>
      </c>
      <c r="I29" s="24"/>
    </row>
    <row r="30" spans="1:9" ht="15.95" hidden="1" customHeight="1">
      <c r="A30" s="26"/>
      <c r="B30" s="26"/>
      <c r="C30" s="26"/>
      <c r="D30" s="62"/>
      <c r="E30" s="26"/>
      <c r="F30" s="60"/>
      <c r="G30" s="43"/>
      <c r="H30" s="37"/>
      <c r="I30" s="50"/>
    </row>
    <row r="31" spans="1:9" s="55" customFormat="1" ht="15.95" hidden="1" customHeight="1">
      <c r="A31" s="56" t="s">
        <v>27</v>
      </c>
      <c r="B31" s="56"/>
      <c r="C31" s="56"/>
      <c r="D31" s="63">
        <f>SUM(B31:C31)</f>
        <v>0</v>
      </c>
      <c r="E31" s="31">
        <f>[1]BYDEPT!BD230</f>
        <v>0</v>
      </c>
      <c r="F31" s="64"/>
      <c r="G31" s="65"/>
      <c r="H31" s="29">
        <f>D31-E31</f>
        <v>0</v>
      </c>
      <c r="I31" s="16"/>
    </row>
    <row r="32" spans="1:9" ht="15.95" customHeight="1">
      <c r="A32" s="37"/>
      <c r="B32" s="37"/>
      <c r="C32" s="37"/>
      <c r="D32" s="59"/>
      <c r="E32" s="37"/>
      <c r="F32" s="64"/>
      <c r="G32" s="66"/>
      <c r="H32" s="37"/>
      <c r="I32" s="50"/>
    </row>
    <row r="33" spans="1:9" ht="15.95" customHeight="1">
      <c r="A33" s="56" t="s">
        <v>28</v>
      </c>
      <c r="B33" s="67">
        <f>SUM(B34:B45)</f>
        <v>0</v>
      </c>
      <c r="C33" s="67">
        <f>SUM(C34:C45)</f>
        <v>0</v>
      </c>
      <c r="D33" s="67">
        <f>SUM(D34:D45)</f>
        <v>0</v>
      </c>
      <c r="E33" s="68">
        <f>SUM(E34:E45)</f>
        <v>4174556</v>
      </c>
      <c r="F33" s="69"/>
      <c r="G33" s="70"/>
      <c r="H33" s="33">
        <f>SUM(H34:H45)</f>
        <v>-4174556</v>
      </c>
      <c r="I33" s="36"/>
    </row>
    <row r="34" spans="1:9" ht="15.95" hidden="1" customHeight="1">
      <c r="A34" s="18" t="s">
        <v>29</v>
      </c>
      <c r="B34" s="18"/>
      <c r="C34" s="18"/>
      <c r="D34" s="62"/>
      <c r="E34" s="26">
        <f>[1]BYDEPT!BD233</f>
        <v>0</v>
      </c>
      <c r="F34" s="71"/>
      <c r="G34" s="72"/>
      <c r="H34" s="23">
        <f t="shared" ref="H34:H44" si="3">D34-E34</f>
        <v>0</v>
      </c>
      <c r="I34" s="24"/>
    </row>
    <row r="35" spans="1:9" ht="15.95" customHeight="1">
      <c r="A35" s="18" t="s">
        <v>30</v>
      </c>
      <c r="B35" s="18"/>
      <c r="C35" s="18"/>
      <c r="D35" s="62">
        <f t="shared" ref="D35:D44" si="4">SUM(B35:C35)</f>
        <v>0</v>
      </c>
      <c r="E35" s="26">
        <f>[1]BYDEPT!BD234</f>
        <v>529884</v>
      </c>
      <c r="F35" s="71"/>
      <c r="G35" s="43"/>
      <c r="H35" s="23">
        <f t="shared" si="3"/>
        <v>-529884</v>
      </c>
      <c r="I35" s="24"/>
    </row>
    <row r="36" spans="1:9" ht="15.95" hidden="1" customHeight="1">
      <c r="A36" s="18" t="s">
        <v>31</v>
      </c>
      <c r="B36" s="18"/>
      <c r="C36" s="18"/>
      <c r="D36" s="62">
        <f t="shared" si="4"/>
        <v>0</v>
      </c>
      <c r="E36" s="26">
        <f>[1]BYDEPT!BD235</f>
        <v>0</v>
      </c>
      <c r="F36" s="71"/>
      <c r="G36" s="43"/>
      <c r="H36" s="23">
        <f t="shared" si="3"/>
        <v>0</v>
      </c>
      <c r="I36" s="24"/>
    </row>
    <row r="37" spans="1:9" ht="15.95" customHeight="1">
      <c r="A37" s="37" t="s">
        <v>32</v>
      </c>
      <c r="B37" s="37"/>
      <c r="C37" s="37"/>
      <c r="D37" s="62">
        <f t="shared" si="4"/>
        <v>0</v>
      </c>
      <c r="E37" s="26">
        <f>[1]BYDEPT!BD236</f>
        <v>702359</v>
      </c>
      <c r="F37" s="71"/>
      <c r="G37" s="43"/>
      <c r="H37" s="23">
        <f t="shared" si="3"/>
        <v>-702359</v>
      </c>
      <c r="I37" s="24"/>
    </row>
    <row r="38" spans="1:9" ht="15.95" customHeight="1">
      <c r="A38" s="18" t="s">
        <v>33</v>
      </c>
      <c r="B38" s="18"/>
      <c r="C38" s="18"/>
      <c r="D38" s="62">
        <f t="shared" si="4"/>
        <v>0</v>
      </c>
      <c r="E38" s="26">
        <f>[1]BYDEPT!BD237</f>
        <v>2942313</v>
      </c>
      <c r="F38" s="71"/>
      <c r="G38" s="43"/>
      <c r="H38" s="23">
        <f t="shared" si="3"/>
        <v>-2942313</v>
      </c>
      <c r="I38" s="24"/>
    </row>
    <row r="39" spans="1:9" ht="15.95" hidden="1" customHeight="1">
      <c r="A39" s="73" t="s">
        <v>34</v>
      </c>
      <c r="B39" s="50"/>
      <c r="C39" s="50"/>
      <c r="D39" s="62">
        <f t="shared" si="4"/>
        <v>0</v>
      </c>
      <c r="E39" s="26">
        <f>[1]BYDEPT!BD238</f>
        <v>0</v>
      </c>
      <c r="F39" s="71"/>
      <c r="G39" s="43"/>
      <c r="H39" s="23">
        <f t="shared" si="3"/>
        <v>0</v>
      </c>
      <c r="I39" s="24"/>
    </row>
    <row r="40" spans="1:9" ht="15.95" hidden="1" customHeight="1">
      <c r="A40" s="37" t="s">
        <v>35</v>
      </c>
      <c r="B40" s="18"/>
      <c r="C40" s="18"/>
      <c r="D40" s="62">
        <f t="shared" si="4"/>
        <v>0</v>
      </c>
      <c r="E40" s="26">
        <f>[1]BYDEPT!BD239</f>
        <v>0</v>
      </c>
      <c r="F40" s="71"/>
      <c r="G40" s="43"/>
      <c r="H40" s="23">
        <f t="shared" si="3"/>
        <v>0</v>
      </c>
      <c r="I40" s="24"/>
    </row>
    <row r="41" spans="1:9" ht="15.95" hidden="1" customHeight="1">
      <c r="A41" s="18" t="s">
        <v>36</v>
      </c>
      <c r="B41" s="18"/>
      <c r="C41" s="18"/>
      <c r="D41" s="62">
        <f t="shared" si="4"/>
        <v>0</v>
      </c>
      <c r="E41" s="26">
        <f>[1]BYDEPT!BD240</f>
        <v>0</v>
      </c>
      <c r="F41" s="71"/>
      <c r="G41" s="43"/>
      <c r="H41" s="23">
        <f t="shared" si="3"/>
        <v>0</v>
      </c>
      <c r="I41" s="24"/>
    </row>
    <row r="42" spans="1:9" ht="15.95" hidden="1" customHeight="1">
      <c r="A42" s="18" t="s">
        <v>37</v>
      </c>
      <c r="B42" s="18"/>
      <c r="C42" s="18"/>
      <c r="D42" s="62">
        <f t="shared" si="4"/>
        <v>0</v>
      </c>
      <c r="E42" s="26">
        <f>[1]BYDEPT!BD241</f>
        <v>0</v>
      </c>
      <c r="F42" s="71"/>
      <c r="G42" s="43"/>
      <c r="H42" s="23">
        <f t="shared" si="3"/>
        <v>0</v>
      </c>
      <c r="I42" s="24"/>
    </row>
    <row r="43" spans="1:9" ht="15.95" hidden="1" customHeight="1">
      <c r="A43" s="18" t="s">
        <v>38</v>
      </c>
      <c r="B43" s="18"/>
      <c r="C43" s="18"/>
      <c r="D43" s="62">
        <f t="shared" si="4"/>
        <v>0</v>
      </c>
      <c r="E43" s="26">
        <f>[1]BYDEPT!BD242</f>
        <v>0</v>
      </c>
      <c r="F43" s="71"/>
      <c r="G43" s="43"/>
      <c r="H43" s="23">
        <f t="shared" si="3"/>
        <v>0</v>
      </c>
      <c r="I43" s="24"/>
    </row>
    <row r="44" spans="1:9" ht="15.95" hidden="1" customHeight="1">
      <c r="A44" s="18"/>
      <c r="B44" s="18"/>
      <c r="C44" s="18"/>
      <c r="D44" s="62">
        <f t="shared" si="4"/>
        <v>0</v>
      </c>
      <c r="E44" s="26"/>
      <c r="F44" s="71"/>
      <c r="G44" s="43"/>
      <c r="H44" s="23">
        <f t="shared" si="3"/>
        <v>0</v>
      </c>
      <c r="I44" s="24"/>
    </row>
    <row r="45" spans="1:9" ht="15.95" hidden="1" customHeight="1">
      <c r="A45" s="18"/>
      <c r="B45" s="18"/>
      <c r="C45" s="18"/>
      <c r="D45" s="74"/>
      <c r="E45" s="75"/>
      <c r="F45" s="44"/>
      <c r="G45" s="66"/>
      <c r="H45" s="23"/>
      <c r="I45" s="24"/>
    </row>
    <row r="46" spans="1:9" ht="21" customHeight="1" thickBot="1">
      <c r="A46" s="76" t="s">
        <v>39</v>
      </c>
      <c r="B46" s="77">
        <f>B26+B24</f>
        <v>3350000000</v>
      </c>
      <c r="C46" s="77">
        <f>C26+C24</f>
        <v>0</v>
      </c>
      <c r="D46" s="77">
        <f>D26+D24</f>
        <v>3350000000</v>
      </c>
      <c r="E46" s="374">
        <f>E26+E24</f>
        <v>2718287586</v>
      </c>
      <c r="F46" s="78"/>
      <c r="G46" s="79">
        <f>E46/D46</f>
        <v>0.81142913014925377</v>
      </c>
      <c r="H46" s="76">
        <f>H26+H24</f>
        <v>631712414</v>
      </c>
      <c r="I46" s="80"/>
    </row>
    <row r="47" spans="1:9" ht="15" customHeight="1" thickTop="1">
      <c r="A47" s="25"/>
      <c r="B47" s="25"/>
      <c r="C47" s="25"/>
      <c r="D47" s="25"/>
      <c r="E47" s="25"/>
      <c r="F47" s="25"/>
      <c r="G47" s="81"/>
      <c r="H47" s="25"/>
      <c r="I47" s="25"/>
    </row>
    <row r="48" spans="1:9" ht="15" customHeight="1">
      <c r="A48" s="373" t="s">
        <v>336</v>
      </c>
      <c r="B48" s="25"/>
      <c r="C48" s="25"/>
      <c r="D48" s="25"/>
      <c r="E48" s="25"/>
      <c r="F48" s="25"/>
      <c r="G48" s="81"/>
      <c r="H48" s="25"/>
      <c r="I48" s="25"/>
    </row>
    <row r="49" spans="1:12" ht="15" customHeight="1">
      <c r="A49" s="373" t="s">
        <v>337</v>
      </c>
      <c r="B49" s="25"/>
      <c r="C49" s="25"/>
      <c r="D49" s="25"/>
      <c r="E49" s="25"/>
      <c r="F49" s="25"/>
      <c r="G49" s="81"/>
      <c r="H49" s="25"/>
      <c r="I49" s="25"/>
    </row>
    <row r="50" spans="1:12" ht="15" customHeight="1">
      <c r="A50" s="25"/>
      <c r="B50" s="25"/>
      <c r="C50" s="25"/>
      <c r="D50" s="25"/>
      <c r="E50" s="25"/>
      <c r="F50" s="25"/>
      <c r="G50" s="81"/>
      <c r="H50" s="25"/>
      <c r="I50" s="25"/>
    </row>
    <row r="51" spans="1:12" ht="15" customHeight="1">
      <c r="A51" s="25"/>
      <c r="B51" s="25"/>
      <c r="C51" s="25"/>
      <c r="D51" s="25"/>
      <c r="E51" s="25"/>
      <c r="F51" s="25"/>
      <c r="G51" s="81"/>
      <c r="H51" s="25"/>
      <c r="I51" s="25"/>
    </row>
    <row r="52" spans="1:12" ht="15" customHeight="1">
      <c r="A52" s="25"/>
      <c r="B52" s="25"/>
      <c r="C52" s="25"/>
      <c r="D52" s="25"/>
      <c r="E52" s="25"/>
      <c r="F52" s="25"/>
      <c r="G52" s="81"/>
      <c r="H52" s="25"/>
      <c r="I52" s="25"/>
    </row>
    <row r="53" spans="1:12" ht="15" customHeight="1">
      <c r="A53" s="25"/>
      <c r="B53" s="25"/>
      <c r="C53" s="25"/>
      <c r="D53" s="25"/>
      <c r="E53" s="25"/>
      <c r="F53" s="25"/>
      <c r="G53" s="81"/>
      <c r="H53" s="25"/>
      <c r="I53" s="25"/>
    </row>
    <row r="54" spans="1:12" ht="15" customHeight="1">
      <c r="A54" s="25"/>
      <c r="B54" s="25"/>
      <c r="C54" s="25"/>
      <c r="D54" s="25"/>
      <c r="E54" s="25"/>
      <c r="F54" s="25"/>
      <c r="G54" s="81"/>
      <c r="H54" s="25"/>
      <c r="I54" s="25"/>
    </row>
    <row r="55" spans="1:12" s="25" customFormat="1" ht="15" customHeight="1">
      <c r="G55" s="81"/>
      <c r="J55" s="5"/>
      <c r="K55" s="5"/>
      <c r="L55" s="5"/>
    </row>
    <row r="56" spans="1:12" s="25" customFormat="1" ht="15" customHeight="1">
      <c r="G56" s="81"/>
      <c r="J56" s="5"/>
      <c r="K56" s="5"/>
      <c r="L56" s="5"/>
    </row>
    <row r="57" spans="1:12" s="25" customFormat="1" ht="15" customHeight="1">
      <c r="G57" s="81"/>
      <c r="J57" s="5"/>
      <c r="K57" s="5"/>
      <c r="L57" s="5"/>
    </row>
    <row r="58" spans="1:12" s="25" customFormat="1" ht="15" customHeight="1">
      <c r="G58" s="81"/>
      <c r="J58" s="5"/>
      <c r="K58" s="5"/>
      <c r="L58" s="5"/>
    </row>
    <row r="59" spans="1:12" s="25" customFormat="1" ht="15" customHeight="1">
      <c r="G59" s="81"/>
      <c r="J59" s="5"/>
      <c r="K59" s="5"/>
      <c r="L59" s="5"/>
    </row>
    <row r="60" spans="1:12" s="25" customFormat="1" ht="15" customHeight="1">
      <c r="G60" s="81"/>
      <c r="J60" s="5"/>
      <c r="K60" s="5"/>
      <c r="L60" s="5"/>
    </row>
    <row r="61" spans="1:12" s="25" customFormat="1" ht="15" customHeight="1">
      <c r="G61" s="81"/>
      <c r="J61" s="5"/>
      <c r="K61" s="5"/>
      <c r="L61" s="5"/>
    </row>
    <row r="62" spans="1:12" s="25" customFormat="1" ht="15" customHeight="1">
      <c r="G62" s="81"/>
      <c r="J62" s="5"/>
      <c r="K62" s="5"/>
      <c r="L62" s="5"/>
    </row>
    <row r="63" spans="1:12" s="25" customFormat="1" ht="15" customHeight="1">
      <c r="G63" s="81"/>
      <c r="J63" s="5"/>
      <c r="K63" s="5"/>
      <c r="L63" s="5"/>
    </row>
    <row r="64" spans="1:12" s="25" customFormat="1" ht="15" customHeight="1">
      <c r="G64" s="81"/>
      <c r="J64" s="5"/>
      <c r="K64" s="5"/>
      <c r="L64" s="5"/>
    </row>
    <row r="65" spans="7:12" s="25" customFormat="1" ht="15" customHeight="1">
      <c r="G65" s="81"/>
      <c r="J65" s="5"/>
      <c r="K65" s="5"/>
      <c r="L65" s="5"/>
    </row>
    <row r="66" spans="7:12" s="25" customFormat="1" ht="15" customHeight="1">
      <c r="G66" s="81"/>
      <c r="J66" s="5"/>
      <c r="K66" s="5"/>
      <c r="L66" s="5"/>
    </row>
    <row r="67" spans="7:12" s="25" customFormat="1" ht="15" customHeight="1">
      <c r="G67" s="81"/>
      <c r="J67" s="5"/>
      <c r="K67" s="5"/>
      <c r="L67" s="5"/>
    </row>
    <row r="68" spans="7:12" s="25" customFormat="1" ht="15" customHeight="1">
      <c r="G68" s="81"/>
      <c r="J68" s="5"/>
      <c r="K68" s="5"/>
      <c r="L68" s="5"/>
    </row>
    <row r="69" spans="7:12" s="25" customFormat="1" ht="15" customHeight="1">
      <c r="G69" s="81"/>
      <c r="J69" s="5"/>
      <c r="K69" s="5"/>
      <c r="L69" s="5"/>
    </row>
    <row r="70" spans="7:12" s="25" customFormat="1" ht="15" customHeight="1">
      <c r="G70" s="81"/>
      <c r="J70" s="5"/>
      <c r="K70" s="5"/>
      <c r="L70" s="5"/>
    </row>
    <row r="71" spans="7:12" s="25" customFormat="1" ht="15" customHeight="1">
      <c r="G71" s="81"/>
      <c r="J71" s="5"/>
      <c r="K71" s="5"/>
      <c r="L71" s="5"/>
    </row>
    <row r="72" spans="7:12" s="25" customFormat="1" ht="15" customHeight="1">
      <c r="G72" s="81"/>
      <c r="J72" s="5"/>
      <c r="K72" s="5"/>
      <c r="L72" s="5"/>
    </row>
    <row r="73" spans="7:12" s="25" customFormat="1" ht="15" customHeight="1">
      <c r="G73" s="81"/>
      <c r="J73" s="5"/>
      <c r="K73" s="5"/>
      <c r="L73" s="5"/>
    </row>
    <row r="74" spans="7:12" s="25" customFormat="1" ht="15" customHeight="1">
      <c r="G74" s="81"/>
      <c r="J74" s="5"/>
      <c r="K74" s="5"/>
      <c r="L74" s="5"/>
    </row>
    <row r="75" spans="7:12" s="25" customFormat="1" ht="15" customHeight="1">
      <c r="G75" s="81"/>
      <c r="J75" s="5"/>
      <c r="K75" s="5"/>
      <c r="L75" s="5"/>
    </row>
    <row r="76" spans="7:12" s="25" customFormat="1" ht="15" customHeight="1">
      <c r="G76" s="81"/>
      <c r="J76" s="5"/>
      <c r="K76" s="5"/>
      <c r="L76" s="5"/>
    </row>
    <row r="77" spans="7:12" s="25" customFormat="1" ht="15" customHeight="1">
      <c r="G77" s="81"/>
      <c r="J77" s="5"/>
      <c r="K77" s="5"/>
      <c r="L77" s="5"/>
    </row>
    <row r="78" spans="7:12" s="25" customFormat="1" ht="15" customHeight="1">
      <c r="G78" s="81"/>
      <c r="J78" s="5"/>
      <c r="K78" s="5"/>
      <c r="L78" s="5"/>
    </row>
    <row r="79" spans="7:12" s="25" customFormat="1" ht="15" customHeight="1">
      <c r="G79" s="81"/>
      <c r="J79" s="5"/>
      <c r="K79" s="5"/>
      <c r="L79" s="5"/>
    </row>
    <row r="80" spans="7:12" s="25" customFormat="1" ht="15" customHeight="1">
      <c r="G80" s="81"/>
      <c r="J80" s="5"/>
      <c r="K80" s="5"/>
      <c r="L80" s="5"/>
    </row>
    <row r="81" spans="7:12" s="25" customFormat="1" ht="15" customHeight="1">
      <c r="G81" s="81"/>
      <c r="J81" s="5"/>
      <c r="K81" s="5"/>
      <c r="L81" s="5"/>
    </row>
    <row r="82" spans="7:12" s="25" customFormat="1" ht="15" customHeight="1">
      <c r="G82" s="81"/>
      <c r="J82" s="5"/>
      <c r="K82" s="5"/>
      <c r="L82" s="5"/>
    </row>
    <row r="83" spans="7:12" s="25" customFormat="1" ht="15" customHeight="1">
      <c r="G83" s="81"/>
      <c r="J83" s="5"/>
      <c r="K83" s="5"/>
      <c r="L83" s="5"/>
    </row>
    <row r="84" spans="7:12" s="25" customFormat="1" ht="15" customHeight="1">
      <c r="G84" s="81"/>
      <c r="J84" s="5"/>
      <c r="K84" s="5"/>
      <c r="L84" s="5"/>
    </row>
    <row r="85" spans="7:12" s="25" customFormat="1" ht="15" customHeight="1">
      <c r="G85" s="81"/>
      <c r="J85" s="5"/>
      <c r="K85" s="5"/>
      <c r="L85" s="5"/>
    </row>
    <row r="86" spans="7:12" s="25" customFormat="1" ht="15" customHeight="1">
      <c r="G86" s="81"/>
      <c r="J86" s="5"/>
      <c r="K86" s="5"/>
      <c r="L86" s="5"/>
    </row>
    <row r="87" spans="7:12" s="25" customFormat="1" ht="15" customHeight="1">
      <c r="G87" s="81"/>
      <c r="J87" s="5"/>
      <c r="K87" s="5"/>
      <c r="L87" s="5"/>
    </row>
    <row r="88" spans="7:12" s="25" customFormat="1" ht="15" customHeight="1">
      <c r="G88" s="81"/>
      <c r="J88" s="5"/>
      <c r="K88" s="5"/>
      <c r="L88" s="5"/>
    </row>
    <row r="89" spans="7:12" s="25" customFormat="1" ht="15" customHeight="1">
      <c r="G89" s="81"/>
      <c r="J89" s="5"/>
      <c r="K89" s="5"/>
      <c r="L89" s="5"/>
    </row>
    <row r="90" spans="7:12" s="25" customFormat="1" ht="15" customHeight="1">
      <c r="G90" s="81"/>
      <c r="J90" s="5"/>
      <c r="K90" s="5"/>
      <c r="L90" s="5"/>
    </row>
    <row r="91" spans="7:12" s="25" customFormat="1" ht="15" customHeight="1">
      <c r="G91" s="81"/>
      <c r="J91" s="5"/>
      <c r="K91" s="5"/>
      <c r="L91" s="5"/>
    </row>
    <row r="92" spans="7:12" s="25" customFormat="1" ht="15" customHeight="1">
      <c r="G92" s="81"/>
      <c r="J92" s="5"/>
      <c r="K92" s="5"/>
      <c r="L92" s="5"/>
    </row>
    <row r="93" spans="7:12" s="25" customFormat="1" ht="15" customHeight="1">
      <c r="G93" s="81"/>
      <c r="J93" s="5"/>
      <c r="K93" s="5"/>
      <c r="L93" s="5"/>
    </row>
    <row r="94" spans="7:12" s="25" customFormat="1" ht="15" customHeight="1">
      <c r="G94" s="81"/>
      <c r="J94" s="5"/>
      <c r="K94" s="5"/>
      <c r="L94" s="5"/>
    </row>
    <row r="95" spans="7:12" s="25" customFormat="1" ht="15" customHeight="1">
      <c r="G95" s="81"/>
      <c r="J95" s="5"/>
      <c r="K95" s="5"/>
      <c r="L95" s="5"/>
    </row>
    <row r="96" spans="7:12" s="25" customFormat="1" ht="15" customHeight="1">
      <c r="G96" s="81"/>
      <c r="J96" s="5"/>
      <c r="K96" s="5"/>
      <c r="L96" s="5"/>
    </row>
    <row r="97" spans="7:12" s="25" customFormat="1" ht="15" customHeight="1">
      <c r="G97" s="81"/>
      <c r="J97" s="5"/>
      <c r="K97" s="5"/>
      <c r="L97" s="5"/>
    </row>
    <row r="98" spans="7:12" s="25" customFormat="1" ht="15" customHeight="1">
      <c r="G98" s="81"/>
      <c r="J98" s="5"/>
      <c r="K98" s="5"/>
      <c r="L98" s="5"/>
    </row>
    <row r="99" spans="7:12" s="25" customFormat="1" ht="15" customHeight="1">
      <c r="G99" s="81"/>
      <c r="J99" s="5"/>
      <c r="K99" s="5"/>
      <c r="L99" s="5"/>
    </row>
    <row r="100" spans="7:12" s="25" customFormat="1" ht="15" customHeight="1">
      <c r="G100" s="81"/>
      <c r="J100" s="5"/>
      <c r="K100" s="5"/>
      <c r="L100" s="5"/>
    </row>
    <row r="101" spans="7:12" s="25" customFormat="1" ht="15" customHeight="1">
      <c r="G101" s="81"/>
      <c r="J101" s="5"/>
      <c r="K101" s="5"/>
      <c r="L101" s="5"/>
    </row>
    <row r="102" spans="7:12" s="25" customFormat="1" ht="15" customHeight="1">
      <c r="G102" s="81"/>
      <c r="J102" s="5"/>
      <c r="K102" s="5"/>
      <c r="L102" s="5"/>
    </row>
    <row r="103" spans="7:12" s="25" customFormat="1" ht="15" customHeight="1">
      <c r="G103" s="81"/>
      <c r="J103" s="5"/>
      <c r="K103" s="5"/>
      <c r="L103" s="5"/>
    </row>
    <row r="104" spans="7:12" s="25" customFormat="1" ht="15" customHeight="1">
      <c r="G104" s="81"/>
      <c r="J104" s="5"/>
      <c r="K104" s="5"/>
      <c r="L104" s="5"/>
    </row>
    <row r="105" spans="7:12" s="25" customFormat="1" ht="15" customHeight="1">
      <c r="G105" s="81"/>
      <c r="J105" s="5"/>
      <c r="K105" s="5"/>
      <c r="L105" s="5"/>
    </row>
    <row r="106" spans="7:12" s="25" customFormat="1" ht="15" customHeight="1">
      <c r="G106" s="81"/>
      <c r="J106" s="5"/>
      <c r="K106" s="5"/>
      <c r="L106" s="5"/>
    </row>
    <row r="107" spans="7:12" s="25" customFormat="1" ht="15" customHeight="1">
      <c r="G107" s="81"/>
      <c r="J107" s="5"/>
      <c r="K107" s="5"/>
      <c r="L107" s="5"/>
    </row>
    <row r="108" spans="7:12" s="25" customFormat="1" ht="15" customHeight="1">
      <c r="G108" s="81"/>
      <c r="J108" s="5"/>
      <c r="K108" s="5"/>
      <c r="L108" s="5"/>
    </row>
    <row r="109" spans="7:12" s="25" customFormat="1" ht="15" customHeight="1">
      <c r="G109" s="81"/>
      <c r="J109" s="5"/>
      <c r="K109" s="5"/>
      <c r="L109" s="5"/>
    </row>
    <row r="110" spans="7:12" s="25" customFormat="1" ht="15" customHeight="1">
      <c r="G110" s="81"/>
      <c r="J110" s="5"/>
      <c r="K110" s="5"/>
      <c r="L110" s="5"/>
    </row>
    <row r="111" spans="7:12" s="25" customFormat="1" ht="15" customHeight="1">
      <c r="G111" s="81"/>
      <c r="J111" s="5"/>
      <c r="K111" s="5"/>
      <c r="L111" s="5"/>
    </row>
    <row r="112" spans="7:12" s="25" customFormat="1" ht="15" customHeight="1">
      <c r="G112" s="81"/>
      <c r="J112" s="5"/>
      <c r="K112" s="5"/>
      <c r="L112" s="5"/>
    </row>
    <row r="113" spans="7:12" s="25" customFormat="1" ht="15" customHeight="1">
      <c r="G113" s="81"/>
      <c r="J113" s="5"/>
      <c r="K113" s="5"/>
      <c r="L113" s="5"/>
    </row>
    <row r="114" spans="7:12" s="25" customFormat="1" ht="15" customHeight="1">
      <c r="G114" s="81"/>
      <c r="J114" s="5"/>
      <c r="K114" s="5"/>
      <c r="L114" s="5"/>
    </row>
    <row r="115" spans="7:12" s="25" customFormat="1" ht="15" customHeight="1">
      <c r="G115" s="81"/>
      <c r="J115" s="5"/>
      <c r="K115" s="5"/>
      <c r="L115" s="5"/>
    </row>
    <row r="116" spans="7:12" s="25" customFormat="1" ht="15" customHeight="1">
      <c r="G116" s="81"/>
      <c r="J116" s="5"/>
      <c r="K116" s="5"/>
      <c r="L116" s="5"/>
    </row>
    <row r="117" spans="7:12" s="25" customFormat="1" ht="15" customHeight="1">
      <c r="G117" s="81"/>
      <c r="J117" s="5"/>
      <c r="K117" s="5"/>
      <c r="L117" s="5"/>
    </row>
    <row r="118" spans="7:12" s="25" customFormat="1" ht="15" customHeight="1">
      <c r="G118" s="81"/>
      <c r="J118" s="5"/>
      <c r="K118" s="5"/>
      <c r="L118" s="5"/>
    </row>
    <row r="119" spans="7:12" s="25" customFormat="1" ht="15" customHeight="1">
      <c r="G119" s="81"/>
      <c r="J119" s="5"/>
      <c r="K119" s="5"/>
      <c r="L119" s="5"/>
    </row>
    <row r="120" spans="7:12" s="25" customFormat="1" ht="15" customHeight="1">
      <c r="G120" s="81"/>
      <c r="J120" s="5"/>
      <c r="K120" s="5"/>
      <c r="L120" s="5"/>
    </row>
    <row r="121" spans="7:12" s="25" customFormat="1" ht="15" customHeight="1">
      <c r="G121" s="81"/>
      <c r="J121" s="5"/>
      <c r="K121" s="5"/>
      <c r="L121" s="5"/>
    </row>
    <row r="122" spans="7:12" s="25" customFormat="1" ht="15" customHeight="1">
      <c r="G122" s="81"/>
      <c r="J122" s="5"/>
      <c r="K122" s="5"/>
      <c r="L122" s="5"/>
    </row>
    <row r="123" spans="7:12" s="25" customFormat="1" ht="15" customHeight="1">
      <c r="G123" s="81"/>
      <c r="J123" s="5"/>
      <c r="K123" s="5"/>
      <c r="L123" s="5"/>
    </row>
    <row r="124" spans="7:12" s="25" customFormat="1" ht="15" customHeight="1">
      <c r="G124" s="81"/>
      <c r="J124" s="5"/>
      <c r="K124" s="5"/>
      <c r="L124" s="5"/>
    </row>
    <row r="125" spans="7:12" s="25" customFormat="1" ht="15" customHeight="1">
      <c r="G125" s="81"/>
      <c r="J125" s="5"/>
      <c r="K125" s="5"/>
      <c r="L125" s="5"/>
    </row>
    <row r="126" spans="7:12" s="25" customFormat="1" ht="15" customHeight="1">
      <c r="G126" s="81"/>
      <c r="J126" s="5"/>
      <c r="K126" s="5"/>
      <c r="L126" s="5"/>
    </row>
    <row r="127" spans="7:12" s="25" customFormat="1" ht="15" customHeight="1">
      <c r="G127" s="81"/>
      <c r="J127" s="5"/>
      <c r="K127" s="5"/>
      <c r="L127" s="5"/>
    </row>
    <row r="128" spans="7:12" s="25" customFormat="1" ht="15" customHeight="1">
      <c r="G128" s="81"/>
      <c r="J128" s="5"/>
      <c r="K128" s="5"/>
      <c r="L128" s="5"/>
    </row>
    <row r="129" spans="7:12" s="25" customFormat="1" ht="15" customHeight="1">
      <c r="G129" s="81"/>
      <c r="J129" s="5"/>
      <c r="K129" s="5"/>
      <c r="L129" s="5"/>
    </row>
    <row r="130" spans="7:12" s="25" customFormat="1" ht="15" customHeight="1">
      <c r="G130" s="81"/>
      <c r="J130" s="5"/>
      <c r="K130" s="5"/>
      <c r="L130" s="5"/>
    </row>
    <row r="131" spans="7:12" s="25" customFormat="1" ht="15" customHeight="1">
      <c r="G131" s="81"/>
      <c r="J131" s="5"/>
      <c r="K131" s="5"/>
      <c r="L131" s="5"/>
    </row>
    <row r="132" spans="7:12" s="25" customFormat="1" ht="15" customHeight="1">
      <c r="G132" s="81"/>
      <c r="J132" s="5"/>
      <c r="K132" s="5"/>
      <c r="L132" s="5"/>
    </row>
    <row r="133" spans="7:12" s="25" customFormat="1" ht="15" customHeight="1">
      <c r="G133" s="81"/>
      <c r="J133" s="5"/>
      <c r="K133" s="5"/>
      <c r="L133" s="5"/>
    </row>
    <row r="134" spans="7:12" s="25" customFormat="1" ht="15" customHeight="1">
      <c r="G134" s="81"/>
      <c r="J134" s="5"/>
      <c r="K134" s="5"/>
      <c r="L134" s="5"/>
    </row>
    <row r="135" spans="7:12" s="25" customFormat="1" ht="15" customHeight="1">
      <c r="G135" s="81"/>
      <c r="J135" s="5"/>
      <c r="K135" s="5"/>
      <c r="L135" s="5"/>
    </row>
    <row r="136" spans="7:12" s="25" customFormat="1" ht="15" customHeight="1">
      <c r="G136" s="81"/>
      <c r="J136" s="5"/>
      <c r="K136" s="5"/>
      <c r="L136" s="5"/>
    </row>
    <row r="137" spans="7:12" s="25" customFormat="1" ht="15" customHeight="1">
      <c r="G137" s="81"/>
      <c r="J137" s="5"/>
      <c r="K137" s="5"/>
      <c r="L137" s="5"/>
    </row>
    <row r="138" spans="7:12" s="25" customFormat="1" ht="15" customHeight="1">
      <c r="G138" s="81"/>
      <c r="J138" s="5"/>
      <c r="K138" s="5"/>
      <c r="L138" s="5"/>
    </row>
    <row r="139" spans="7:12" s="25" customFormat="1" ht="15" customHeight="1">
      <c r="G139" s="81"/>
      <c r="J139" s="5"/>
      <c r="K139" s="5"/>
      <c r="L139" s="5"/>
    </row>
    <row r="140" spans="7:12" s="25" customFormat="1" ht="15" customHeight="1">
      <c r="G140" s="81"/>
      <c r="J140" s="5"/>
      <c r="K140" s="5"/>
      <c r="L140" s="5"/>
    </row>
    <row r="141" spans="7:12" s="25" customFormat="1" ht="15" customHeight="1">
      <c r="G141" s="81"/>
      <c r="J141" s="5"/>
      <c r="K141" s="5"/>
      <c r="L141" s="5"/>
    </row>
    <row r="142" spans="7:12" s="25" customFormat="1" ht="15" customHeight="1">
      <c r="G142" s="81"/>
      <c r="J142" s="5"/>
      <c r="K142" s="5"/>
      <c r="L142" s="5"/>
    </row>
    <row r="143" spans="7:12" s="25" customFormat="1" ht="15" customHeight="1">
      <c r="G143" s="81"/>
      <c r="J143" s="5"/>
      <c r="K143" s="5"/>
      <c r="L143" s="5"/>
    </row>
    <row r="144" spans="7:12" s="25" customFormat="1" ht="15" customHeight="1">
      <c r="G144" s="81"/>
      <c r="J144" s="5"/>
      <c r="K144" s="5"/>
      <c r="L144" s="5"/>
    </row>
    <row r="145" spans="7:12" s="25" customFormat="1" ht="15" customHeight="1">
      <c r="G145" s="81"/>
      <c r="J145" s="5"/>
      <c r="K145" s="5"/>
      <c r="L145" s="5"/>
    </row>
    <row r="146" spans="7:12" s="25" customFormat="1" ht="15" customHeight="1">
      <c r="G146" s="81"/>
      <c r="J146" s="5"/>
      <c r="K146" s="5"/>
      <c r="L146" s="5"/>
    </row>
    <row r="147" spans="7:12" s="25" customFormat="1" ht="15" customHeight="1">
      <c r="G147" s="81"/>
      <c r="J147" s="5"/>
      <c r="K147" s="5"/>
      <c r="L147" s="5"/>
    </row>
    <row r="148" spans="7:12" s="25" customFormat="1" ht="15" customHeight="1">
      <c r="G148" s="81"/>
      <c r="J148" s="5"/>
      <c r="K148" s="5"/>
      <c r="L148" s="5"/>
    </row>
    <row r="149" spans="7:12" s="25" customFormat="1" ht="15" customHeight="1">
      <c r="G149" s="81"/>
      <c r="J149" s="5"/>
      <c r="K149" s="5"/>
      <c r="L149" s="5"/>
    </row>
    <row r="150" spans="7:12" s="25" customFormat="1" ht="15" customHeight="1">
      <c r="G150" s="81"/>
      <c r="J150" s="5"/>
      <c r="K150" s="5"/>
      <c r="L150" s="5"/>
    </row>
    <row r="151" spans="7:12" s="25" customFormat="1" ht="15" customHeight="1">
      <c r="G151" s="81"/>
      <c r="J151" s="5"/>
      <c r="K151" s="5"/>
      <c r="L151" s="5"/>
    </row>
    <row r="152" spans="7:12" s="25" customFormat="1" ht="15" customHeight="1">
      <c r="G152" s="81"/>
      <c r="J152" s="5"/>
      <c r="K152" s="5"/>
      <c r="L152" s="5"/>
    </row>
    <row r="153" spans="7:12" s="25" customFormat="1" ht="15" customHeight="1">
      <c r="G153" s="81"/>
      <c r="J153" s="5"/>
      <c r="K153" s="5"/>
      <c r="L153" s="5"/>
    </row>
    <row r="154" spans="7:12" s="25" customFormat="1" ht="15" customHeight="1">
      <c r="G154" s="81"/>
      <c r="J154" s="5"/>
      <c r="K154" s="5"/>
      <c r="L154" s="5"/>
    </row>
    <row r="155" spans="7:12" s="25" customFormat="1" ht="15" customHeight="1">
      <c r="G155" s="81"/>
      <c r="J155" s="5"/>
      <c r="K155" s="5"/>
      <c r="L155" s="5"/>
    </row>
    <row r="156" spans="7:12" s="25" customFormat="1">
      <c r="G156" s="81"/>
      <c r="J156" s="5"/>
      <c r="K156" s="5"/>
      <c r="L156" s="5"/>
    </row>
    <row r="157" spans="7:12" s="25" customFormat="1">
      <c r="G157" s="81"/>
      <c r="J157" s="5"/>
      <c r="K157" s="5"/>
      <c r="L157" s="5"/>
    </row>
    <row r="158" spans="7:12" s="25" customFormat="1">
      <c r="G158" s="81"/>
      <c r="J158" s="5"/>
      <c r="K158" s="5"/>
      <c r="L158" s="5"/>
    </row>
    <row r="159" spans="7:12" s="25" customFormat="1">
      <c r="G159" s="81"/>
      <c r="J159" s="5"/>
      <c r="K159" s="5"/>
      <c r="L159" s="5"/>
    </row>
    <row r="160" spans="7:12" s="25" customFormat="1">
      <c r="G160" s="81"/>
      <c r="J160" s="5"/>
      <c r="K160" s="5"/>
      <c r="L160" s="5"/>
    </row>
    <row r="161" spans="7:12" s="25" customFormat="1">
      <c r="G161" s="81"/>
      <c r="J161" s="5"/>
      <c r="K161" s="5"/>
      <c r="L161" s="5"/>
    </row>
    <row r="162" spans="7:12" s="25" customFormat="1">
      <c r="G162" s="81"/>
      <c r="J162" s="5"/>
      <c r="K162" s="5"/>
      <c r="L162" s="5"/>
    </row>
    <row r="163" spans="7:12" s="25" customFormat="1">
      <c r="G163" s="81"/>
      <c r="J163" s="5"/>
      <c r="K163" s="5"/>
      <c r="L163" s="5"/>
    </row>
    <row r="164" spans="7:12" s="25" customFormat="1">
      <c r="G164" s="81"/>
      <c r="J164" s="5"/>
      <c r="K164" s="5"/>
      <c r="L164" s="5"/>
    </row>
    <row r="165" spans="7:12" s="25" customFormat="1">
      <c r="G165" s="81"/>
      <c r="J165" s="5"/>
      <c r="K165" s="5"/>
      <c r="L165" s="5"/>
    </row>
    <row r="166" spans="7:12" s="25" customFormat="1">
      <c r="G166" s="81"/>
      <c r="J166" s="5"/>
      <c r="K166" s="5"/>
      <c r="L166" s="5"/>
    </row>
    <row r="167" spans="7:12" s="25" customFormat="1">
      <c r="G167" s="81"/>
      <c r="J167" s="5"/>
      <c r="K167" s="5"/>
      <c r="L167" s="5"/>
    </row>
    <row r="168" spans="7:12" s="25" customFormat="1">
      <c r="G168" s="81"/>
      <c r="J168" s="5"/>
      <c r="K168" s="5"/>
      <c r="L168" s="5"/>
    </row>
    <row r="169" spans="7:12" s="25" customFormat="1">
      <c r="G169" s="81"/>
      <c r="J169" s="5"/>
      <c r="K169" s="5"/>
      <c r="L169" s="5"/>
    </row>
    <row r="170" spans="7:12" s="25" customFormat="1">
      <c r="G170" s="81"/>
      <c r="J170" s="5"/>
      <c r="K170" s="5"/>
      <c r="L170" s="5"/>
    </row>
    <row r="171" spans="7:12" s="25" customFormat="1">
      <c r="G171" s="81"/>
      <c r="J171" s="5"/>
      <c r="K171" s="5"/>
      <c r="L171" s="5"/>
    </row>
    <row r="172" spans="7:12" s="25" customFormat="1">
      <c r="G172" s="81"/>
      <c r="J172" s="5"/>
      <c r="K172" s="5"/>
      <c r="L172" s="5"/>
    </row>
    <row r="173" spans="7:12" s="25" customFormat="1">
      <c r="G173" s="81"/>
      <c r="J173" s="5"/>
      <c r="K173" s="5"/>
      <c r="L173" s="5"/>
    </row>
    <row r="174" spans="7:12" s="25" customFormat="1">
      <c r="G174" s="81"/>
      <c r="J174" s="5"/>
      <c r="K174" s="5"/>
      <c r="L174" s="5"/>
    </row>
    <row r="175" spans="7:12" s="25" customFormat="1">
      <c r="G175" s="81"/>
      <c r="J175" s="5"/>
      <c r="K175" s="5"/>
      <c r="L175" s="5"/>
    </row>
    <row r="176" spans="7:12" s="25" customFormat="1">
      <c r="G176" s="81"/>
      <c r="J176" s="5"/>
      <c r="K176" s="5"/>
      <c r="L176" s="5"/>
    </row>
    <row r="177" spans="7:12" s="25" customFormat="1">
      <c r="G177" s="81"/>
      <c r="J177" s="5"/>
      <c r="K177" s="5"/>
      <c r="L177" s="5"/>
    </row>
    <row r="178" spans="7:12" s="25" customFormat="1">
      <c r="G178" s="81"/>
      <c r="J178" s="5"/>
      <c r="K178" s="5"/>
      <c r="L178" s="5"/>
    </row>
    <row r="179" spans="7:12" s="25" customFormat="1">
      <c r="G179" s="81"/>
      <c r="J179" s="5"/>
      <c r="K179" s="5"/>
      <c r="L179" s="5"/>
    </row>
    <row r="180" spans="7:12" s="25" customFormat="1">
      <c r="G180" s="81"/>
      <c r="J180" s="5"/>
      <c r="K180" s="5"/>
      <c r="L180" s="5"/>
    </row>
    <row r="181" spans="7:12" s="25" customFormat="1">
      <c r="G181" s="81"/>
      <c r="J181" s="5"/>
      <c r="K181" s="5"/>
      <c r="L181" s="5"/>
    </row>
    <row r="182" spans="7:12" s="25" customFormat="1">
      <c r="G182" s="81"/>
      <c r="J182" s="5"/>
      <c r="K182" s="5"/>
      <c r="L182" s="5"/>
    </row>
    <row r="183" spans="7:12" s="25" customFormat="1">
      <c r="G183" s="81"/>
      <c r="J183" s="5"/>
      <c r="K183" s="5"/>
      <c r="L183" s="5"/>
    </row>
    <row r="184" spans="7:12" s="25" customFormat="1">
      <c r="G184" s="81"/>
      <c r="J184" s="5"/>
      <c r="K184" s="5"/>
      <c r="L184" s="5"/>
    </row>
    <row r="185" spans="7:12" s="25" customFormat="1">
      <c r="G185" s="81"/>
      <c r="J185" s="5"/>
      <c r="K185" s="5"/>
      <c r="L185" s="5"/>
    </row>
    <row r="186" spans="7:12" s="25" customFormat="1">
      <c r="G186" s="81"/>
      <c r="J186" s="5"/>
      <c r="K186" s="5"/>
      <c r="L186" s="5"/>
    </row>
    <row r="187" spans="7:12" s="25" customFormat="1">
      <c r="G187" s="81"/>
      <c r="J187" s="5"/>
      <c r="K187" s="5"/>
      <c r="L187" s="5"/>
    </row>
    <row r="188" spans="7:12" s="25" customFormat="1">
      <c r="G188" s="81"/>
      <c r="J188" s="5"/>
      <c r="K188" s="5"/>
      <c r="L188" s="5"/>
    </row>
    <row r="189" spans="7:12" s="25" customFormat="1">
      <c r="G189" s="81"/>
      <c r="J189" s="5"/>
      <c r="K189" s="5"/>
      <c r="L189" s="5"/>
    </row>
    <row r="190" spans="7:12" s="25" customFormat="1">
      <c r="G190" s="81"/>
      <c r="J190" s="5"/>
      <c r="K190" s="5"/>
      <c r="L190" s="5"/>
    </row>
    <row r="191" spans="7:12" s="25" customFormat="1">
      <c r="G191" s="81"/>
      <c r="J191" s="5"/>
      <c r="K191" s="5"/>
      <c r="L191" s="5"/>
    </row>
    <row r="192" spans="7:12" s="25" customFormat="1">
      <c r="G192" s="81"/>
      <c r="J192" s="5"/>
      <c r="K192" s="5"/>
      <c r="L192" s="5"/>
    </row>
    <row r="193" spans="7:12" s="25" customFormat="1">
      <c r="G193" s="81"/>
      <c r="J193" s="5"/>
      <c r="K193" s="5"/>
      <c r="L193" s="5"/>
    </row>
    <row r="194" spans="7:12" s="25" customFormat="1">
      <c r="G194" s="81"/>
      <c r="J194" s="5"/>
      <c r="K194" s="5"/>
      <c r="L194" s="5"/>
    </row>
    <row r="195" spans="7:12" s="25" customFormat="1">
      <c r="G195" s="81"/>
      <c r="J195" s="5"/>
      <c r="K195" s="5"/>
      <c r="L195" s="5"/>
    </row>
    <row r="196" spans="7:12" s="25" customFormat="1">
      <c r="G196" s="81"/>
      <c r="J196" s="5"/>
      <c r="K196" s="5"/>
      <c r="L196" s="5"/>
    </row>
    <row r="197" spans="7:12" s="25" customFormat="1">
      <c r="G197" s="81"/>
      <c r="J197" s="5"/>
      <c r="K197" s="5"/>
      <c r="L197" s="5"/>
    </row>
    <row r="198" spans="7:12" s="25" customFormat="1">
      <c r="G198" s="81"/>
      <c r="J198" s="5"/>
      <c r="K198" s="5"/>
      <c r="L198" s="5"/>
    </row>
    <row r="199" spans="7:12" s="25" customFormat="1">
      <c r="G199" s="81"/>
      <c r="J199" s="5"/>
      <c r="K199" s="5"/>
      <c r="L199" s="5"/>
    </row>
    <row r="200" spans="7:12" s="25" customFormat="1">
      <c r="G200" s="81"/>
      <c r="J200" s="5"/>
      <c r="K200" s="5"/>
      <c r="L200" s="5"/>
    </row>
    <row r="201" spans="7:12" s="25" customFormat="1">
      <c r="G201" s="81"/>
      <c r="J201" s="5"/>
      <c r="K201" s="5"/>
      <c r="L201" s="5"/>
    </row>
    <row r="202" spans="7:12" s="25" customFormat="1">
      <c r="G202" s="81"/>
      <c r="J202" s="5"/>
      <c r="K202" s="5"/>
      <c r="L202" s="5"/>
    </row>
    <row r="203" spans="7:12" s="25" customFormat="1">
      <c r="G203" s="81"/>
      <c r="J203" s="5"/>
      <c r="K203" s="5"/>
      <c r="L203" s="5"/>
    </row>
    <row r="204" spans="7:12" s="25" customFormat="1">
      <c r="G204" s="81"/>
      <c r="J204" s="5"/>
      <c r="K204" s="5"/>
      <c r="L204" s="5"/>
    </row>
    <row r="205" spans="7:12" s="25" customFormat="1">
      <c r="G205" s="81"/>
      <c r="J205" s="5"/>
      <c r="K205" s="5"/>
      <c r="L205" s="5"/>
    </row>
    <row r="206" spans="7:12" s="25" customFormat="1">
      <c r="G206" s="81"/>
      <c r="J206" s="5"/>
      <c r="K206" s="5"/>
      <c r="L206" s="5"/>
    </row>
    <row r="207" spans="7:12" s="25" customFormat="1">
      <c r="G207" s="81"/>
      <c r="J207" s="5"/>
      <c r="K207" s="5"/>
      <c r="L207" s="5"/>
    </row>
    <row r="208" spans="7:12" s="25" customFormat="1">
      <c r="G208" s="81"/>
      <c r="J208" s="5"/>
      <c r="K208" s="5"/>
      <c r="L208" s="5"/>
    </row>
    <row r="209" spans="7:12" s="25" customFormat="1">
      <c r="G209" s="81"/>
      <c r="J209" s="5"/>
      <c r="K209" s="5"/>
      <c r="L209" s="5"/>
    </row>
    <row r="210" spans="7:12" s="25" customFormat="1">
      <c r="G210" s="81"/>
      <c r="J210" s="5"/>
      <c r="K210" s="5"/>
      <c r="L210" s="5"/>
    </row>
    <row r="211" spans="7:12" s="25" customFormat="1">
      <c r="G211" s="81"/>
      <c r="J211" s="5"/>
      <c r="K211" s="5"/>
      <c r="L211" s="5"/>
    </row>
    <row r="212" spans="7:12" s="25" customFormat="1">
      <c r="G212" s="81"/>
      <c r="J212" s="5"/>
      <c r="K212" s="5"/>
      <c r="L212" s="5"/>
    </row>
    <row r="213" spans="7:12" s="25" customFormat="1">
      <c r="G213" s="81"/>
      <c r="J213" s="5"/>
      <c r="K213" s="5"/>
      <c r="L213" s="5"/>
    </row>
    <row r="214" spans="7:12" s="25" customFormat="1">
      <c r="G214" s="81"/>
      <c r="J214" s="5"/>
      <c r="K214" s="5"/>
      <c r="L214" s="5"/>
    </row>
    <row r="215" spans="7:12" s="25" customFormat="1">
      <c r="G215" s="81"/>
      <c r="J215" s="5"/>
      <c r="K215" s="5"/>
      <c r="L215" s="5"/>
    </row>
    <row r="216" spans="7:12" s="25" customFormat="1">
      <c r="G216" s="81"/>
      <c r="J216" s="5"/>
      <c r="K216" s="5"/>
      <c r="L216" s="5"/>
    </row>
    <row r="217" spans="7:12" s="25" customFormat="1">
      <c r="G217" s="81"/>
      <c r="J217" s="5"/>
      <c r="K217" s="5"/>
      <c r="L217" s="5"/>
    </row>
    <row r="218" spans="7:12" s="25" customFormat="1">
      <c r="G218" s="81"/>
      <c r="J218" s="5"/>
      <c r="K218" s="5"/>
      <c r="L218" s="5"/>
    </row>
    <row r="219" spans="7:12" s="25" customFormat="1">
      <c r="G219" s="81"/>
      <c r="J219" s="5"/>
      <c r="K219" s="5"/>
      <c r="L219" s="5"/>
    </row>
    <row r="220" spans="7:12" s="25" customFormat="1">
      <c r="G220" s="81"/>
      <c r="J220" s="5"/>
      <c r="K220" s="5"/>
      <c r="L220" s="5"/>
    </row>
    <row r="221" spans="7:12" s="25" customFormat="1">
      <c r="G221" s="81"/>
      <c r="J221" s="5"/>
      <c r="K221" s="5"/>
      <c r="L221" s="5"/>
    </row>
    <row r="222" spans="7:12" s="25" customFormat="1">
      <c r="G222" s="81"/>
      <c r="J222" s="5"/>
      <c r="K222" s="5"/>
      <c r="L222" s="5"/>
    </row>
    <row r="223" spans="7:12" s="25" customFormat="1">
      <c r="G223" s="81"/>
      <c r="J223" s="5"/>
      <c r="K223" s="5"/>
      <c r="L223" s="5"/>
    </row>
    <row r="224" spans="7:12" s="25" customFormat="1">
      <c r="G224" s="81"/>
      <c r="J224" s="5"/>
      <c r="K224" s="5"/>
      <c r="L224" s="5"/>
    </row>
    <row r="225" spans="7:12" s="25" customFormat="1">
      <c r="G225" s="81"/>
      <c r="J225" s="5"/>
      <c r="K225" s="5"/>
      <c r="L225" s="5"/>
    </row>
    <row r="226" spans="7:12" s="25" customFormat="1">
      <c r="G226" s="81"/>
      <c r="J226" s="5"/>
      <c r="K226" s="5"/>
      <c r="L226" s="5"/>
    </row>
    <row r="227" spans="7:12" s="25" customFormat="1">
      <c r="G227" s="81"/>
      <c r="J227" s="5"/>
      <c r="K227" s="5"/>
      <c r="L227" s="5"/>
    </row>
    <row r="228" spans="7:12" s="25" customFormat="1">
      <c r="G228" s="81"/>
      <c r="J228" s="5"/>
      <c r="K228" s="5"/>
      <c r="L228" s="5"/>
    </row>
    <row r="229" spans="7:12" s="25" customFormat="1">
      <c r="G229" s="81"/>
      <c r="J229" s="5"/>
      <c r="K229" s="5"/>
      <c r="L229" s="5"/>
    </row>
    <row r="230" spans="7:12" s="25" customFormat="1">
      <c r="G230" s="81"/>
      <c r="J230" s="5"/>
      <c r="K230" s="5"/>
      <c r="L230" s="5"/>
    </row>
    <row r="231" spans="7:12" s="25" customFormat="1">
      <c r="G231" s="81"/>
      <c r="J231" s="5"/>
      <c r="K231" s="5"/>
      <c r="L231" s="5"/>
    </row>
    <row r="232" spans="7:12" s="25" customFormat="1">
      <c r="G232" s="81"/>
      <c r="J232" s="5"/>
      <c r="K232" s="5"/>
      <c r="L232" s="5"/>
    </row>
    <row r="233" spans="7:12" s="25" customFormat="1">
      <c r="G233" s="81"/>
      <c r="J233" s="5"/>
      <c r="K233" s="5"/>
      <c r="L233" s="5"/>
    </row>
    <row r="234" spans="7:12" s="25" customFormat="1">
      <c r="G234" s="81"/>
      <c r="J234" s="5"/>
      <c r="K234" s="5"/>
      <c r="L234" s="5"/>
    </row>
    <row r="235" spans="7:12" s="25" customFormat="1">
      <c r="G235" s="81"/>
      <c r="J235" s="5"/>
      <c r="K235" s="5"/>
      <c r="L235" s="5"/>
    </row>
    <row r="236" spans="7:12" s="25" customFormat="1">
      <c r="G236" s="81"/>
      <c r="J236" s="5"/>
      <c r="K236" s="5"/>
      <c r="L236" s="5"/>
    </row>
    <row r="237" spans="7:12" s="25" customFormat="1">
      <c r="G237" s="81"/>
      <c r="J237" s="5"/>
      <c r="K237" s="5"/>
      <c r="L237" s="5"/>
    </row>
    <row r="238" spans="7:12" s="25" customFormat="1">
      <c r="G238" s="81"/>
      <c r="J238" s="5"/>
      <c r="K238" s="5"/>
      <c r="L238" s="5"/>
    </row>
    <row r="239" spans="7:12" s="25" customFormat="1">
      <c r="G239" s="81"/>
      <c r="J239" s="5"/>
      <c r="K239" s="5"/>
      <c r="L239" s="5"/>
    </row>
    <row r="240" spans="7:12" s="25" customFormat="1">
      <c r="G240" s="81"/>
      <c r="J240" s="5"/>
      <c r="K240" s="5"/>
      <c r="L240" s="5"/>
    </row>
    <row r="241" spans="7:12" s="25" customFormat="1">
      <c r="G241" s="81"/>
      <c r="J241" s="5"/>
      <c r="K241" s="5"/>
      <c r="L241" s="5"/>
    </row>
    <row r="242" spans="7:12" s="25" customFormat="1">
      <c r="G242" s="81"/>
      <c r="J242" s="5"/>
      <c r="K242" s="5"/>
      <c r="L242" s="5"/>
    </row>
    <row r="243" spans="7:12" s="25" customFormat="1">
      <c r="G243" s="81"/>
      <c r="J243" s="5"/>
      <c r="K243" s="5"/>
      <c r="L243" s="5"/>
    </row>
    <row r="244" spans="7:12" s="25" customFormat="1">
      <c r="G244" s="81"/>
      <c r="J244" s="5"/>
      <c r="K244" s="5"/>
      <c r="L244" s="5"/>
    </row>
    <row r="245" spans="7:12" s="25" customFormat="1">
      <c r="G245" s="81"/>
      <c r="J245" s="5"/>
      <c r="K245" s="5"/>
      <c r="L245" s="5"/>
    </row>
    <row r="246" spans="7:12" s="25" customFormat="1">
      <c r="G246" s="81"/>
      <c r="J246" s="5"/>
      <c r="K246" s="5"/>
      <c r="L246" s="5"/>
    </row>
    <row r="247" spans="7:12" s="25" customFormat="1">
      <c r="G247" s="81"/>
      <c r="J247" s="5"/>
      <c r="K247" s="5"/>
      <c r="L247" s="5"/>
    </row>
    <row r="248" spans="7:12" s="25" customFormat="1">
      <c r="G248" s="81"/>
      <c r="J248" s="5"/>
      <c r="K248" s="5"/>
      <c r="L248" s="5"/>
    </row>
    <row r="249" spans="7:12" s="25" customFormat="1">
      <c r="G249" s="81"/>
      <c r="J249" s="5"/>
      <c r="K249" s="5"/>
      <c r="L249" s="5"/>
    </row>
    <row r="250" spans="7:12" s="25" customFormat="1">
      <c r="G250" s="81"/>
      <c r="J250" s="5"/>
      <c r="K250" s="5"/>
      <c r="L250" s="5"/>
    </row>
    <row r="251" spans="7:12" s="25" customFormat="1">
      <c r="G251" s="81"/>
      <c r="J251" s="5"/>
      <c r="K251" s="5"/>
      <c r="L251" s="5"/>
    </row>
    <row r="252" spans="7:12" s="25" customFormat="1">
      <c r="G252" s="81"/>
      <c r="J252" s="5"/>
      <c r="K252" s="5"/>
      <c r="L252" s="5"/>
    </row>
    <row r="253" spans="7:12" s="25" customFormat="1">
      <c r="G253" s="81"/>
      <c r="J253" s="5"/>
      <c r="K253" s="5"/>
      <c r="L253" s="5"/>
    </row>
    <row r="254" spans="7:12" s="25" customFormat="1">
      <c r="G254" s="81"/>
      <c r="J254" s="5"/>
      <c r="K254" s="5"/>
      <c r="L254" s="5"/>
    </row>
    <row r="255" spans="7:12" s="25" customFormat="1">
      <c r="G255" s="81"/>
      <c r="J255" s="5"/>
      <c r="K255" s="5"/>
      <c r="L255" s="5"/>
    </row>
    <row r="256" spans="7:12" s="25" customFormat="1">
      <c r="G256" s="81"/>
      <c r="J256" s="5"/>
      <c r="K256" s="5"/>
      <c r="L256" s="5"/>
    </row>
    <row r="257" spans="7:12" s="25" customFormat="1">
      <c r="G257" s="81"/>
      <c r="J257" s="5"/>
      <c r="K257" s="5"/>
      <c r="L257" s="5"/>
    </row>
    <row r="258" spans="7:12" s="25" customFormat="1">
      <c r="G258" s="81"/>
      <c r="J258" s="5"/>
      <c r="K258" s="5"/>
      <c r="L258" s="5"/>
    </row>
    <row r="259" spans="7:12" s="25" customFormat="1">
      <c r="G259" s="81"/>
      <c r="J259" s="5"/>
      <c r="K259" s="5"/>
      <c r="L259" s="5"/>
    </row>
    <row r="260" spans="7:12" s="25" customFormat="1">
      <c r="G260" s="81"/>
      <c r="J260" s="5"/>
      <c r="K260" s="5"/>
      <c r="L260" s="5"/>
    </row>
    <row r="261" spans="7:12" s="25" customFormat="1">
      <c r="G261" s="81"/>
      <c r="J261" s="5"/>
      <c r="K261" s="5"/>
      <c r="L261" s="5"/>
    </row>
    <row r="262" spans="7:12" s="25" customFormat="1">
      <c r="G262" s="81"/>
      <c r="J262" s="5"/>
      <c r="K262" s="5"/>
      <c r="L262" s="5"/>
    </row>
    <row r="263" spans="7:12" s="25" customFormat="1">
      <c r="G263" s="81"/>
      <c r="J263" s="5"/>
      <c r="K263" s="5"/>
      <c r="L263" s="5"/>
    </row>
    <row r="264" spans="7:12" s="25" customFormat="1">
      <c r="G264" s="81"/>
      <c r="J264" s="5"/>
      <c r="K264" s="5"/>
      <c r="L264" s="5"/>
    </row>
    <row r="265" spans="7:12" s="25" customFormat="1">
      <c r="G265" s="81"/>
      <c r="J265" s="5"/>
      <c r="K265" s="5"/>
      <c r="L265" s="5"/>
    </row>
    <row r="266" spans="7:12" s="25" customFormat="1">
      <c r="G266" s="81"/>
      <c r="J266" s="5"/>
      <c r="K266" s="5"/>
      <c r="L266" s="5"/>
    </row>
    <row r="267" spans="7:12" s="25" customFormat="1">
      <c r="G267" s="81"/>
      <c r="J267" s="5"/>
      <c r="K267" s="5"/>
      <c r="L267" s="5"/>
    </row>
    <row r="268" spans="7:12" s="25" customFormat="1">
      <c r="G268" s="81"/>
      <c r="J268" s="5"/>
      <c r="K268" s="5"/>
      <c r="L268" s="5"/>
    </row>
    <row r="269" spans="7:12" s="25" customFormat="1">
      <c r="G269" s="81"/>
      <c r="J269" s="5"/>
      <c r="K269" s="5"/>
      <c r="L269" s="5"/>
    </row>
    <row r="270" spans="7:12" s="25" customFormat="1">
      <c r="G270" s="81"/>
      <c r="J270" s="5"/>
      <c r="K270" s="5"/>
      <c r="L270" s="5"/>
    </row>
    <row r="271" spans="7:12" s="25" customFormat="1">
      <c r="G271" s="81"/>
      <c r="J271" s="5"/>
      <c r="K271" s="5"/>
      <c r="L271" s="5"/>
    </row>
    <row r="272" spans="7:12" s="25" customFormat="1">
      <c r="G272" s="81"/>
      <c r="J272" s="5"/>
      <c r="K272" s="5"/>
      <c r="L272" s="5"/>
    </row>
    <row r="273" spans="7:12" s="25" customFormat="1">
      <c r="G273" s="81"/>
      <c r="J273" s="5"/>
      <c r="K273" s="5"/>
      <c r="L273" s="5"/>
    </row>
    <row r="274" spans="7:12" s="25" customFormat="1">
      <c r="G274" s="81"/>
      <c r="J274" s="5"/>
      <c r="K274" s="5"/>
      <c r="L274" s="5"/>
    </row>
    <row r="275" spans="7:12" s="25" customFormat="1">
      <c r="G275" s="81"/>
      <c r="J275" s="5"/>
      <c r="K275" s="5"/>
      <c r="L275" s="5"/>
    </row>
    <row r="276" spans="7:12" s="25" customFormat="1">
      <c r="G276" s="81"/>
      <c r="J276" s="5"/>
      <c r="K276" s="5"/>
      <c r="L276" s="5"/>
    </row>
    <row r="277" spans="7:12" s="25" customFormat="1">
      <c r="G277" s="81"/>
      <c r="J277" s="5"/>
      <c r="K277" s="5"/>
      <c r="L277" s="5"/>
    </row>
    <row r="278" spans="7:12" s="25" customFormat="1">
      <c r="G278" s="81"/>
      <c r="J278" s="5"/>
      <c r="K278" s="5"/>
      <c r="L278" s="5"/>
    </row>
    <row r="279" spans="7:12" s="25" customFormat="1">
      <c r="G279" s="81"/>
      <c r="J279" s="5"/>
      <c r="K279" s="5"/>
      <c r="L279" s="5"/>
    </row>
    <row r="280" spans="7:12" s="25" customFormat="1">
      <c r="G280" s="81"/>
      <c r="J280" s="5"/>
      <c r="K280" s="5"/>
      <c r="L280" s="5"/>
    </row>
    <row r="281" spans="7:12" s="25" customFormat="1">
      <c r="G281" s="81"/>
      <c r="J281" s="5"/>
      <c r="K281" s="5"/>
      <c r="L281" s="5"/>
    </row>
    <row r="282" spans="7:12" s="25" customFormat="1">
      <c r="G282" s="81"/>
      <c r="J282" s="5"/>
      <c r="K282" s="5"/>
      <c r="L282" s="5"/>
    </row>
    <row r="283" spans="7:12" s="25" customFormat="1">
      <c r="G283" s="81"/>
      <c r="J283" s="5"/>
      <c r="K283" s="5"/>
      <c r="L283" s="5"/>
    </row>
    <row r="284" spans="7:12" s="25" customFormat="1">
      <c r="G284" s="81"/>
      <c r="J284" s="5"/>
      <c r="K284" s="5"/>
      <c r="L284" s="5"/>
    </row>
    <row r="285" spans="7:12" s="25" customFormat="1">
      <c r="G285" s="81"/>
      <c r="J285" s="5"/>
      <c r="K285" s="5"/>
      <c r="L285" s="5"/>
    </row>
    <row r="286" spans="7:12" s="25" customFormat="1">
      <c r="G286" s="81"/>
      <c r="J286" s="5"/>
      <c r="K286" s="5"/>
      <c r="L286" s="5"/>
    </row>
    <row r="287" spans="7:12" s="25" customFormat="1">
      <c r="G287" s="81"/>
      <c r="J287" s="5"/>
      <c r="K287" s="5"/>
      <c r="L287" s="5"/>
    </row>
    <row r="288" spans="7:12" s="25" customFormat="1">
      <c r="G288" s="81"/>
      <c r="J288" s="5"/>
      <c r="K288" s="5"/>
      <c r="L288" s="5"/>
    </row>
    <row r="289" spans="7:12" s="25" customFormat="1">
      <c r="G289" s="81"/>
      <c r="J289" s="5"/>
      <c r="K289" s="5"/>
      <c r="L289" s="5"/>
    </row>
    <row r="290" spans="7:12" s="25" customFormat="1">
      <c r="G290" s="81"/>
      <c r="J290" s="5"/>
      <c r="K290" s="5"/>
      <c r="L290" s="5"/>
    </row>
    <row r="291" spans="7:12" s="25" customFormat="1">
      <c r="G291" s="81"/>
      <c r="J291" s="5"/>
      <c r="K291" s="5"/>
      <c r="L291" s="5"/>
    </row>
    <row r="292" spans="7:12" s="25" customFormat="1">
      <c r="G292" s="81"/>
      <c r="J292" s="5"/>
      <c r="K292" s="5"/>
      <c r="L292" s="5"/>
    </row>
    <row r="293" spans="7:12" s="25" customFormat="1">
      <c r="G293" s="81"/>
      <c r="J293" s="5"/>
      <c r="K293" s="5"/>
      <c r="L293" s="5"/>
    </row>
    <row r="294" spans="7:12" s="25" customFormat="1">
      <c r="G294" s="81"/>
      <c r="J294" s="5"/>
      <c r="K294" s="5"/>
      <c r="L294" s="5"/>
    </row>
    <row r="295" spans="7:12" s="25" customFormat="1">
      <c r="G295" s="81"/>
      <c r="J295" s="5"/>
      <c r="K295" s="5"/>
      <c r="L295" s="5"/>
    </row>
    <row r="296" spans="7:12" s="25" customFormat="1">
      <c r="G296" s="81"/>
      <c r="J296" s="5"/>
      <c r="K296" s="5"/>
      <c r="L296" s="5"/>
    </row>
    <row r="297" spans="7:12" s="25" customFormat="1">
      <c r="G297" s="81"/>
      <c r="J297" s="5"/>
      <c r="K297" s="5"/>
      <c r="L297" s="5"/>
    </row>
    <row r="298" spans="7:12" s="25" customFormat="1">
      <c r="G298" s="81"/>
      <c r="J298" s="5"/>
      <c r="K298" s="5"/>
      <c r="L298" s="5"/>
    </row>
    <row r="299" spans="7:12" s="25" customFormat="1">
      <c r="G299" s="81"/>
      <c r="J299" s="5"/>
      <c r="K299" s="5"/>
      <c r="L299" s="5"/>
    </row>
    <row r="300" spans="7:12" s="25" customFormat="1">
      <c r="G300" s="81"/>
      <c r="J300" s="5"/>
      <c r="K300" s="5"/>
      <c r="L300" s="5"/>
    </row>
    <row r="301" spans="7:12" s="25" customFormat="1">
      <c r="G301" s="81"/>
      <c r="J301" s="5"/>
      <c r="K301" s="5"/>
      <c r="L301" s="5"/>
    </row>
    <row r="302" spans="7:12" s="25" customFormat="1">
      <c r="G302" s="81"/>
      <c r="J302" s="5"/>
      <c r="K302" s="5"/>
      <c r="L302" s="5"/>
    </row>
    <row r="303" spans="7:12" s="25" customFormat="1">
      <c r="G303" s="81"/>
      <c r="J303" s="5"/>
      <c r="K303" s="5"/>
      <c r="L303" s="5"/>
    </row>
    <row r="304" spans="7:12" s="25" customFormat="1">
      <c r="G304" s="81"/>
      <c r="J304" s="5"/>
      <c r="K304" s="5"/>
      <c r="L304" s="5"/>
    </row>
    <row r="305" spans="7:12" s="25" customFormat="1">
      <c r="G305" s="81"/>
      <c r="J305" s="5"/>
      <c r="K305" s="5"/>
      <c r="L305" s="5"/>
    </row>
    <row r="306" spans="7:12" s="25" customFormat="1">
      <c r="G306" s="81"/>
      <c r="J306" s="5"/>
      <c r="K306" s="5"/>
      <c r="L306" s="5"/>
    </row>
    <row r="307" spans="7:12" s="25" customFormat="1">
      <c r="G307" s="81"/>
      <c r="J307" s="5"/>
      <c r="K307" s="5"/>
      <c r="L307" s="5"/>
    </row>
    <row r="308" spans="7:12" s="25" customFormat="1">
      <c r="G308" s="81"/>
      <c r="J308" s="5"/>
      <c r="K308" s="5"/>
      <c r="L308" s="5"/>
    </row>
    <row r="309" spans="7:12" s="25" customFormat="1">
      <c r="G309" s="81"/>
      <c r="J309" s="5"/>
      <c r="K309" s="5"/>
      <c r="L309" s="5"/>
    </row>
    <row r="310" spans="7:12" s="25" customFormat="1">
      <c r="G310" s="81"/>
      <c r="J310" s="5"/>
      <c r="K310" s="5"/>
      <c r="L310" s="5"/>
    </row>
    <row r="311" spans="7:12" s="25" customFormat="1">
      <c r="G311" s="81"/>
      <c r="J311" s="5"/>
      <c r="K311" s="5"/>
      <c r="L311" s="5"/>
    </row>
    <row r="312" spans="7:12" s="25" customFormat="1">
      <c r="G312" s="81"/>
      <c r="J312" s="5"/>
      <c r="K312" s="5"/>
      <c r="L312" s="5"/>
    </row>
    <row r="313" spans="7:12" s="25" customFormat="1">
      <c r="G313" s="81"/>
      <c r="J313" s="5"/>
      <c r="K313" s="5"/>
      <c r="L313" s="5"/>
    </row>
    <row r="314" spans="7:12" s="25" customFormat="1">
      <c r="G314" s="81"/>
      <c r="J314" s="5"/>
      <c r="K314" s="5"/>
      <c r="L314" s="5"/>
    </row>
    <row r="315" spans="7:12" s="25" customFormat="1">
      <c r="G315" s="81"/>
      <c r="J315" s="5"/>
      <c r="K315" s="5"/>
      <c r="L315" s="5"/>
    </row>
    <row r="316" spans="7:12" s="25" customFormat="1">
      <c r="G316" s="81"/>
      <c r="J316" s="5"/>
      <c r="K316" s="5"/>
      <c r="L316" s="5"/>
    </row>
    <row r="317" spans="7:12" s="25" customFormat="1">
      <c r="G317" s="81"/>
      <c r="J317" s="5"/>
      <c r="K317" s="5"/>
      <c r="L317" s="5"/>
    </row>
    <row r="318" spans="7:12" s="25" customFormat="1">
      <c r="G318" s="81"/>
      <c r="J318" s="5"/>
      <c r="K318" s="5"/>
      <c r="L318" s="5"/>
    </row>
    <row r="319" spans="7:12" s="25" customFormat="1">
      <c r="G319" s="81"/>
      <c r="J319" s="5"/>
      <c r="K319" s="5"/>
      <c r="L319" s="5"/>
    </row>
    <row r="320" spans="7:12" s="25" customFormat="1">
      <c r="G320" s="81"/>
      <c r="J320" s="5"/>
      <c r="K320" s="5"/>
      <c r="L320" s="5"/>
    </row>
    <row r="321" spans="7:12" s="25" customFormat="1">
      <c r="G321" s="81"/>
      <c r="J321" s="5"/>
      <c r="K321" s="5"/>
      <c r="L321" s="5"/>
    </row>
    <row r="322" spans="7:12" s="25" customFormat="1">
      <c r="G322" s="81"/>
      <c r="J322" s="5"/>
      <c r="K322" s="5"/>
      <c r="L322" s="5"/>
    </row>
    <row r="323" spans="7:12" s="25" customFormat="1">
      <c r="G323" s="81"/>
      <c r="J323" s="5"/>
      <c r="K323" s="5"/>
      <c r="L323" s="5"/>
    </row>
    <row r="324" spans="7:12" s="25" customFormat="1">
      <c r="G324" s="81"/>
      <c r="J324" s="5"/>
      <c r="K324" s="5"/>
      <c r="L324" s="5"/>
    </row>
    <row r="325" spans="7:12" s="25" customFormat="1">
      <c r="G325" s="81"/>
      <c r="J325" s="5"/>
      <c r="K325" s="5"/>
      <c r="L325" s="5"/>
    </row>
    <row r="326" spans="7:12" s="25" customFormat="1">
      <c r="G326" s="81"/>
      <c r="J326" s="5"/>
      <c r="K326" s="5"/>
      <c r="L326" s="5"/>
    </row>
    <row r="327" spans="7:12" s="25" customFormat="1">
      <c r="G327" s="81"/>
      <c r="J327" s="5"/>
      <c r="K327" s="5"/>
      <c r="L327" s="5"/>
    </row>
    <row r="328" spans="7:12" s="25" customFormat="1">
      <c r="G328" s="81"/>
      <c r="J328" s="5"/>
      <c r="K328" s="5"/>
      <c r="L328" s="5"/>
    </row>
    <row r="329" spans="7:12" s="25" customFormat="1">
      <c r="G329" s="81"/>
      <c r="J329" s="5"/>
      <c r="K329" s="5"/>
      <c r="L329" s="5"/>
    </row>
    <row r="330" spans="7:12" s="25" customFormat="1">
      <c r="G330" s="81"/>
      <c r="J330" s="5"/>
      <c r="K330" s="5"/>
      <c r="L330" s="5"/>
    </row>
    <row r="331" spans="7:12" s="25" customFormat="1">
      <c r="G331" s="81"/>
      <c r="J331" s="5"/>
      <c r="K331" s="5"/>
      <c r="L331" s="5"/>
    </row>
    <row r="332" spans="7:12" s="25" customFormat="1">
      <c r="G332" s="81"/>
      <c r="J332" s="5"/>
      <c r="K332" s="5"/>
      <c r="L332" s="5"/>
    </row>
    <row r="333" spans="7:12" s="25" customFormat="1">
      <c r="G333" s="81"/>
      <c r="J333" s="5"/>
      <c r="K333" s="5"/>
      <c r="L333" s="5"/>
    </row>
    <row r="334" spans="7:12" s="25" customFormat="1">
      <c r="G334" s="81"/>
      <c r="J334" s="5"/>
      <c r="K334" s="5"/>
      <c r="L334" s="5"/>
    </row>
    <row r="335" spans="7:12" s="25" customFormat="1">
      <c r="G335" s="81"/>
      <c r="J335" s="5"/>
      <c r="K335" s="5"/>
      <c r="L335" s="5"/>
    </row>
    <row r="336" spans="7:12" s="25" customFormat="1">
      <c r="G336" s="81"/>
      <c r="J336" s="5"/>
      <c r="K336" s="5"/>
      <c r="L336" s="5"/>
    </row>
    <row r="337" spans="7:12" s="25" customFormat="1">
      <c r="G337" s="81"/>
      <c r="J337" s="5"/>
      <c r="K337" s="5"/>
      <c r="L337" s="5"/>
    </row>
    <row r="338" spans="7:12" s="25" customFormat="1">
      <c r="G338" s="81"/>
      <c r="J338" s="5"/>
      <c r="K338" s="5"/>
      <c r="L338" s="5"/>
    </row>
    <row r="339" spans="7:12" s="25" customFormat="1">
      <c r="G339" s="81"/>
      <c r="J339" s="5"/>
      <c r="K339" s="5"/>
      <c r="L339" s="5"/>
    </row>
    <row r="340" spans="7:12" s="25" customFormat="1">
      <c r="G340" s="81"/>
      <c r="J340" s="5"/>
      <c r="K340" s="5"/>
      <c r="L340" s="5"/>
    </row>
    <row r="341" spans="7:12" s="25" customFormat="1">
      <c r="G341" s="81"/>
      <c r="J341" s="5"/>
      <c r="K341" s="5"/>
      <c r="L341" s="5"/>
    </row>
    <row r="342" spans="7:12" s="25" customFormat="1">
      <c r="G342" s="81"/>
      <c r="J342" s="5"/>
      <c r="K342" s="5"/>
      <c r="L342" s="5"/>
    </row>
    <row r="343" spans="7:12" s="25" customFormat="1">
      <c r="G343" s="81"/>
      <c r="J343" s="5"/>
      <c r="K343" s="5"/>
      <c r="L343" s="5"/>
    </row>
    <row r="344" spans="7:12" s="25" customFormat="1">
      <c r="G344" s="81"/>
      <c r="J344" s="5"/>
      <c r="K344" s="5"/>
      <c r="L344" s="5"/>
    </row>
    <row r="345" spans="7:12" s="25" customFormat="1">
      <c r="G345" s="81"/>
      <c r="J345" s="5"/>
      <c r="K345" s="5"/>
      <c r="L345" s="5"/>
    </row>
    <row r="346" spans="7:12" s="25" customFormat="1">
      <c r="G346" s="81"/>
      <c r="J346" s="5"/>
      <c r="K346" s="5"/>
      <c r="L346" s="5"/>
    </row>
    <row r="347" spans="7:12" s="25" customFormat="1">
      <c r="G347" s="81"/>
      <c r="J347" s="5"/>
      <c r="K347" s="5"/>
      <c r="L347" s="5"/>
    </row>
    <row r="348" spans="7:12" s="25" customFormat="1">
      <c r="G348" s="81"/>
      <c r="J348" s="5"/>
      <c r="K348" s="5"/>
      <c r="L348" s="5"/>
    </row>
    <row r="349" spans="7:12" s="25" customFormat="1">
      <c r="G349" s="81"/>
      <c r="J349" s="5"/>
      <c r="K349" s="5"/>
      <c r="L349" s="5"/>
    </row>
    <row r="350" spans="7:12" s="25" customFormat="1">
      <c r="G350" s="81"/>
      <c r="J350" s="5"/>
      <c r="K350" s="5"/>
      <c r="L350" s="5"/>
    </row>
    <row r="351" spans="7:12" s="25" customFormat="1">
      <c r="G351" s="81"/>
      <c r="J351" s="5"/>
      <c r="K351" s="5"/>
      <c r="L351" s="5"/>
    </row>
    <row r="352" spans="7:12" s="25" customFormat="1">
      <c r="G352" s="81"/>
      <c r="J352" s="5"/>
      <c r="K352" s="5"/>
      <c r="L352" s="5"/>
    </row>
    <row r="353" spans="7:12" s="25" customFormat="1">
      <c r="G353" s="81"/>
      <c r="J353" s="5"/>
      <c r="K353" s="5"/>
      <c r="L353" s="5"/>
    </row>
    <row r="354" spans="7:12" s="25" customFormat="1">
      <c r="G354" s="81"/>
      <c r="J354" s="5"/>
      <c r="K354" s="5"/>
      <c r="L354" s="5"/>
    </row>
    <row r="355" spans="7:12" s="25" customFormat="1">
      <c r="G355" s="81"/>
      <c r="J355" s="5"/>
      <c r="K355" s="5"/>
      <c r="L355" s="5"/>
    </row>
    <row r="356" spans="7:12" s="25" customFormat="1">
      <c r="G356" s="81"/>
      <c r="J356" s="5"/>
      <c r="K356" s="5"/>
      <c r="L356" s="5"/>
    </row>
    <row r="357" spans="7:12" s="25" customFormat="1">
      <c r="G357" s="81"/>
      <c r="J357" s="5"/>
      <c r="K357" s="5"/>
      <c r="L357" s="5"/>
    </row>
    <row r="358" spans="7:12" s="25" customFormat="1">
      <c r="G358" s="81"/>
      <c r="J358" s="5"/>
      <c r="K358" s="5"/>
      <c r="L358" s="5"/>
    </row>
    <row r="359" spans="7:12" s="25" customFormat="1">
      <c r="G359" s="81"/>
      <c r="J359" s="5"/>
      <c r="K359" s="5"/>
      <c r="L359" s="5"/>
    </row>
    <row r="360" spans="7:12" s="25" customFormat="1">
      <c r="G360" s="81"/>
      <c r="J360" s="5"/>
      <c r="K360" s="5"/>
      <c r="L360" s="5"/>
    </row>
    <row r="361" spans="7:12" s="25" customFormat="1">
      <c r="G361" s="81"/>
      <c r="J361" s="5"/>
      <c r="K361" s="5"/>
      <c r="L361" s="5"/>
    </row>
    <row r="362" spans="7:12" s="25" customFormat="1">
      <c r="G362" s="81"/>
      <c r="J362" s="5"/>
      <c r="K362" s="5"/>
      <c r="L362" s="5"/>
    </row>
    <row r="363" spans="7:12" s="25" customFormat="1">
      <c r="G363" s="81"/>
      <c r="J363" s="5"/>
      <c r="K363" s="5"/>
      <c r="L363" s="5"/>
    </row>
    <row r="364" spans="7:12" s="25" customFormat="1">
      <c r="G364" s="81"/>
      <c r="J364" s="5"/>
      <c r="K364" s="5"/>
      <c r="L364" s="5"/>
    </row>
    <row r="365" spans="7:12" s="25" customFormat="1">
      <c r="G365" s="81"/>
      <c r="J365" s="5"/>
      <c r="K365" s="5"/>
      <c r="L365" s="5"/>
    </row>
    <row r="366" spans="7:12" s="25" customFormat="1">
      <c r="G366" s="81"/>
      <c r="J366" s="5"/>
      <c r="K366" s="5"/>
      <c r="L366" s="5"/>
    </row>
    <row r="367" spans="7:12" s="25" customFormat="1">
      <c r="G367" s="81"/>
      <c r="J367" s="5"/>
      <c r="K367" s="5"/>
      <c r="L367" s="5"/>
    </row>
    <row r="368" spans="7:12" s="25" customFormat="1">
      <c r="G368" s="81"/>
      <c r="J368" s="5"/>
      <c r="K368" s="5"/>
      <c r="L368" s="5"/>
    </row>
    <row r="369" spans="7:12" s="25" customFormat="1">
      <c r="G369" s="81"/>
      <c r="J369" s="5"/>
      <c r="K369" s="5"/>
      <c r="L369" s="5"/>
    </row>
    <row r="370" spans="7:12" s="25" customFormat="1">
      <c r="G370" s="81"/>
      <c r="J370" s="5"/>
      <c r="K370" s="5"/>
      <c r="L370" s="5"/>
    </row>
    <row r="371" spans="7:12" s="25" customFormat="1">
      <c r="G371" s="81"/>
      <c r="J371" s="5"/>
      <c r="K371" s="5"/>
      <c r="L371" s="5"/>
    </row>
    <row r="372" spans="7:12" s="25" customFormat="1">
      <c r="G372" s="81"/>
      <c r="J372" s="5"/>
      <c r="K372" s="5"/>
      <c r="L372" s="5"/>
    </row>
    <row r="373" spans="7:12" s="25" customFormat="1">
      <c r="G373" s="81"/>
      <c r="J373" s="5"/>
      <c r="K373" s="5"/>
      <c r="L373" s="5"/>
    </row>
    <row r="374" spans="7:12" s="25" customFormat="1">
      <c r="G374" s="81"/>
      <c r="J374" s="5"/>
      <c r="K374" s="5"/>
      <c r="L374" s="5"/>
    </row>
    <row r="375" spans="7:12" s="25" customFormat="1">
      <c r="G375" s="81"/>
      <c r="J375" s="5"/>
      <c r="K375" s="5"/>
      <c r="L375" s="5"/>
    </row>
    <row r="376" spans="7:12" s="25" customFormat="1">
      <c r="G376" s="81"/>
      <c r="J376" s="5"/>
      <c r="K376" s="5"/>
      <c r="L376" s="5"/>
    </row>
    <row r="377" spans="7:12" s="25" customFormat="1">
      <c r="G377" s="81"/>
      <c r="J377" s="5"/>
      <c r="K377" s="5"/>
      <c r="L377" s="5"/>
    </row>
    <row r="378" spans="7:12" s="25" customFormat="1">
      <c r="G378" s="81"/>
      <c r="J378" s="5"/>
      <c r="K378" s="5"/>
      <c r="L378" s="5"/>
    </row>
    <row r="379" spans="7:12" s="25" customFormat="1">
      <c r="G379" s="81"/>
      <c r="J379" s="5"/>
      <c r="K379" s="5"/>
      <c r="L379" s="5"/>
    </row>
    <row r="380" spans="7:12" s="25" customFormat="1">
      <c r="G380" s="81"/>
      <c r="J380" s="5"/>
      <c r="K380" s="5"/>
      <c r="L380" s="5"/>
    </row>
    <row r="381" spans="7:12" s="25" customFormat="1">
      <c r="G381" s="81"/>
      <c r="J381" s="5"/>
      <c r="K381" s="5"/>
      <c r="L381" s="5"/>
    </row>
    <row r="382" spans="7:12" s="25" customFormat="1">
      <c r="G382" s="81"/>
      <c r="J382" s="5"/>
      <c r="K382" s="5"/>
      <c r="L382" s="5"/>
    </row>
    <row r="383" spans="7:12" s="25" customFormat="1">
      <c r="G383" s="81"/>
      <c r="J383" s="5"/>
      <c r="K383" s="5"/>
      <c r="L383" s="5"/>
    </row>
    <row r="384" spans="7:12" s="25" customFormat="1">
      <c r="G384" s="81"/>
      <c r="J384" s="5"/>
      <c r="K384" s="5"/>
      <c r="L384" s="5"/>
    </row>
    <row r="385" spans="7:12" s="25" customFormat="1">
      <c r="G385" s="81"/>
      <c r="J385" s="5"/>
      <c r="K385" s="5"/>
      <c r="L385" s="5"/>
    </row>
    <row r="386" spans="7:12" s="25" customFormat="1">
      <c r="G386" s="81"/>
      <c r="J386" s="5"/>
      <c r="K386" s="5"/>
      <c r="L386" s="5"/>
    </row>
    <row r="387" spans="7:12" s="25" customFormat="1">
      <c r="G387" s="81"/>
      <c r="J387" s="5"/>
      <c r="K387" s="5"/>
      <c r="L387" s="5"/>
    </row>
    <row r="388" spans="7:12" s="25" customFormat="1">
      <c r="G388" s="81"/>
      <c r="J388" s="5"/>
      <c r="K388" s="5"/>
      <c r="L388" s="5"/>
    </row>
    <row r="389" spans="7:12" s="25" customFormat="1">
      <c r="G389" s="81"/>
      <c r="J389" s="5"/>
      <c r="K389" s="5"/>
      <c r="L389" s="5"/>
    </row>
    <row r="390" spans="7:12" s="25" customFormat="1">
      <c r="G390" s="81"/>
      <c r="J390" s="5"/>
      <c r="K390" s="5"/>
      <c r="L390" s="5"/>
    </row>
    <row r="391" spans="7:12" s="25" customFormat="1">
      <c r="G391" s="81"/>
      <c r="J391" s="5"/>
      <c r="K391" s="5"/>
      <c r="L391" s="5"/>
    </row>
    <row r="392" spans="7:12" s="25" customFormat="1">
      <c r="G392" s="81"/>
      <c r="J392" s="5"/>
      <c r="K392" s="5"/>
      <c r="L392" s="5"/>
    </row>
    <row r="393" spans="7:12" s="25" customFormat="1">
      <c r="G393" s="81"/>
      <c r="J393" s="5"/>
      <c r="K393" s="5"/>
      <c r="L393" s="5"/>
    </row>
    <row r="394" spans="7:12" s="25" customFormat="1">
      <c r="G394" s="81"/>
      <c r="J394" s="5"/>
      <c r="K394" s="5"/>
      <c r="L394" s="5"/>
    </row>
    <row r="395" spans="7:12" s="25" customFormat="1">
      <c r="G395" s="81"/>
      <c r="J395" s="5"/>
      <c r="K395" s="5"/>
      <c r="L395" s="5"/>
    </row>
    <row r="396" spans="7:12" s="25" customFormat="1">
      <c r="G396" s="81"/>
      <c r="J396" s="5"/>
      <c r="K396" s="5"/>
      <c r="L396" s="5"/>
    </row>
    <row r="397" spans="7:12" s="25" customFormat="1">
      <c r="G397" s="81"/>
      <c r="J397" s="5"/>
      <c r="K397" s="5"/>
      <c r="L397" s="5"/>
    </row>
    <row r="398" spans="7:12" s="25" customFormat="1">
      <c r="G398" s="81"/>
      <c r="J398" s="5"/>
      <c r="K398" s="5"/>
      <c r="L398" s="5"/>
    </row>
    <row r="399" spans="7:12" s="25" customFormat="1">
      <c r="G399" s="81"/>
      <c r="J399" s="5"/>
      <c r="K399" s="5"/>
      <c r="L399" s="5"/>
    </row>
    <row r="400" spans="7:12" s="25" customFormat="1">
      <c r="G400" s="81"/>
      <c r="J400" s="5"/>
      <c r="K400" s="5"/>
      <c r="L400" s="5"/>
    </row>
    <row r="401" spans="7:12" s="25" customFormat="1">
      <c r="G401" s="81"/>
      <c r="J401" s="5"/>
      <c r="K401" s="5"/>
      <c r="L401" s="5"/>
    </row>
    <row r="402" spans="7:12" s="25" customFormat="1">
      <c r="G402" s="81"/>
      <c r="J402" s="5"/>
      <c r="K402" s="5"/>
      <c r="L402" s="5"/>
    </row>
    <row r="403" spans="7:12" s="25" customFormat="1">
      <c r="G403" s="81"/>
      <c r="J403" s="5"/>
      <c r="K403" s="5"/>
      <c r="L403" s="5"/>
    </row>
    <row r="404" spans="7:12" s="25" customFormat="1">
      <c r="G404" s="81"/>
      <c r="J404" s="5"/>
      <c r="K404" s="5"/>
      <c r="L404" s="5"/>
    </row>
    <row r="405" spans="7:12" s="25" customFormat="1">
      <c r="G405" s="81"/>
      <c r="J405" s="5"/>
      <c r="K405" s="5"/>
      <c r="L405" s="5"/>
    </row>
    <row r="406" spans="7:12" s="25" customFormat="1">
      <c r="G406" s="81"/>
      <c r="J406" s="5"/>
      <c r="K406" s="5"/>
      <c r="L406" s="5"/>
    </row>
    <row r="407" spans="7:12" s="25" customFormat="1">
      <c r="G407" s="81"/>
      <c r="J407" s="5"/>
      <c r="K407" s="5"/>
      <c r="L407" s="5"/>
    </row>
    <row r="408" spans="7:12" s="25" customFormat="1">
      <c r="G408" s="81"/>
      <c r="J408" s="5"/>
      <c r="K408" s="5"/>
      <c r="L408" s="5"/>
    </row>
    <row r="409" spans="7:12" s="25" customFormat="1">
      <c r="G409" s="81"/>
      <c r="J409" s="5"/>
      <c r="K409" s="5"/>
      <c r="L409" s="5"/>
    </row>
    <row r="410" spans="7:12" s="25" customFormat="1">
      <c r="G410" s="81"/>
      <c r="J410" s="5"/>
      <c r="K410" s="5"/>
      <c r="L410" s="5"/>
    </row>
    <row r="411" spans="7:12" s="25" customFormat="1">
      <c r="G411" s="81"/>
      <c r="J411" s="5"/>
      <c r="K411" s="5"/>
      <c r="L411" s="5"/>
    </row>
    <row r="412" spans="7:12" s="25" customFormat="1">
      <c r="G412" s="81"/>
      <c r="J412" s="5"/>
      <c r="K412" s="5"/>
      <c r="L412" s="5"/>
    </row>
    <row r="413" spans="7:12" s="25" customFormat="1">
      <c r="G413" s="81"/>
      <c r="J413" s="5"/>
      <c r="K413" s="5"/>
      <c r="L413" s="5"/>
    </row>
    <row r="414" spans="7:12" s="25" customFormat="1">
      <c r="G414" s="81"/>
      <c r="J414" s="5"/>
      <c r="K414" s="5"/>
      <c r="L414" s="5"/>
    </row>
    <row r="415" spans="7:12" s="25" customFormat="1">
      <c r="G415" s="81"/>
      <c r="J415" s="5"/>
      <c r="K415" s="5"/>
      <c r="L415" s="5"/>
    </row>
    <row r="416" spans="7:12" s="25" customFormat="1">
      <c r="G416" s="81"/>
      <c r="J416" s="5"/>
      <c r="K416" s="5"/>
      <c r="L416" s="5"/>
    </row>
    <row r="417" spans="7:12" s="25" customFormat="1">
      <c r="G417" s="81"/>
      <c r="J417" s="5"/>
      <c r="K417" s="5"/>
      <c r="L417" s="5"/>
    </row>
    <row r="418" spans="7:12" s="25" customFormat="1">
      <c r="G418" s="81"/>
      <c r="J418" s="5"/>
      <c r="K418" s="5"/>
      <c r="L418" s="5"/>
    </row>
    <row r="419" spans="7:12" s="25" customFormat="1">
      <c r="G419" s="81"/>
      <c r="J419" s="5"/>
      <c r="K419" s="5"/>
      <c r="L419" s="5"/>
    </row>
    <row r="420" spans="7:12" s="25" customFormat="1">
      <c r="G420" s="81"/>
      <c r="J420" s="5"/>
      <c r="K420" s="5"/>
      <c r="L420" s="5"/>
    </row>
    <row r="421" spans="7:12" s="25" customFormat="1">
      <c r="G421" s="81"/>
      <c r="J421" s="5"/>
      <c r="K421" s="5"/>
      <c r="L421" s="5"/>
    </row>
    <row r="422" spans="7:12" s="25" customFormat="1">
      <c r="G422" s="81"/>
      <c r="J422" s="5"/>
      <c r="K422" s="5"/>
      <c r="L422" s="5"/>
    </row>
    <row r="423" spans="7:12" s="25" customFormat="1">
      <c r="G423" s="81"/>
      <c r="J423" s="5"/>
      <c r="K423" s="5"/>
      <c r="L423" s="5"/>
    </row>
    <row r="424" spans="7:12" s="25" customFormat="1">
      <c r="G424" s="81"/>
      <c r="J424" s="5"/>
      <c r="K424" s="5"/>
      <c r="L424" s="5"/>
    </row>
    <row r="425" spans="7:12" s="25" customFormat="1">
      <c r="G425" s="81"/>
      <c r="J425" s="5"/>
      <c r="K425" s="5"/>
      <c r="L425" s="5"/>
    </row>
    <row r="426" spans="7:12" s="25" customFormat="1">
      <c r="G426" s="81"/>
      <c r="J426" s="5"/>
      <c r="K426" s="5"/>
      <c r="L426" s="5"/>
    </row>
    <row r="427" spans="7:12" s="25" customFormat="1">
      <c r="G427" s="81"/>
      <c r="J427" s="5"/>
      <c r="K427" s="5"/>
      <c r="L427" s="5"/>
    </row>
    <row r="428" spans="7:12" s="25" customFormat="1">
      <c r="G428" s="81"/>
      <c r="J428" s="5"/>
      <c r="K428" s="5"/>
      <c r="L428" s="5"/>
    </row>
    <row r="429" spans="7:12" s="25" customFormat="1">
      <c r="G429" s="81"/>
      <c r="J429" s="5"/>
      <c r="K429" s="5"/>
      <c r="L429" s="5"/>
    </row>
    <row r="430" spans="7:12" s="25" customFormat="1">
      <c r="G430" s="81"/>
      <c r="J430" s="5"/>
      <c r="K430" s="5"/>
      <c r="L430" s="5"/>
    </row>
    <row r="431" spans="7:12" s="25" customFormat="1">
      <c r="G431" s="81"/>
      <c r="J431" s="5"/>
      <c r="K431" s="5"/>
      <c r="L431" s="5"/>
    </row>
    <row r="432" spans="7:12" s="25" customFormat="1">
      <c r="G432" s="81"/>
      <c r="J432" s="5"/>
      <c r="K432" s="5"/>
      <c r="L432" s="5"/>
    </row>
    <row r="433" spans="7:12" s="25" customFormat="1">
      <c r="G433" s="81"/>
      <c r="J433" s="5"/>
      <c r="K433" s="5"/>
      <c r="L433" s="5"/>
    </row>
    <row r="434" spans="7:12" s="25" customFormat="1">
      <c r="G434" s="81"/>
      <c r="J434" s="5"/>
      <c r="K434" s="5"/>
      <c r="L434" s="5"/>
    </row>
    <row r="435" spans="7:12" s="25" customFormat="1">
      <c r="G435" s="81"/>
      <c r="J435" s="5"/>
      <c r="K435" s="5"/>
      <c r="L435" s="5"/>
    </row>
    <row r="436" spans="7:12" s="25" customFormat="1">
      <c r="G436" s="81"/>
      <c r="J436" s="5"/>
      <c r="K436" s="5"/>
      <c r="L436" s="5"/>
    </row>
    <row r="437" spans="7:12" s="25" customFormat="1">
      <c r="G437" s="81"/>
      <c r="J437" s="5"/>
      <c r="K437" s="5"/>
      <c r="L437" s="5"/>
    </row>
    <row r="438" spans="7:12" s="25" customFormat="1">
      <c r="G438" s="81"/>
      <c r="J438" s="5"/>
      <c r="K438" s="5"/>
      <c r="L438" s="5"/>
    </row>
    <row r="439" spans="7:12" s="25" customFormat="1">
      <c r="G439" s="81"/>
      <c r="J439" s="5"/>
      <c r="K439" s="5"/>
      <c r="L439" s="5"/>
    </row>
    <row r="440" spans="7:12" s="25" customFormat="1">
      <c r="G440" s="81"/>
      <c r="J440" s="5"/>
      <c r="K440" s="5"/>
      <c r="L440" s="5"/>
    </row>
    <row r="441" spans="7:12" s="25" customFormat="1">
      <c r="G441" s="81"/>
      <c r="J441" s="5"/>
      <c r="K441" s="5"/>
      <c r="L441" s="5"/>
    </row>
    <row r="442" spans="7:12" s="25" customFormat="1">
      <c r="G442" s="81"/>
      <c r="J442" s="5"/>
      <c r="K442" s="5"/>
      <c r="L442" s="5"/>
    </row>
    <row r="443" spans="7:12" s="25" customFormat="1">
      <c r="G443" s="81"/>
      <c r="J443" s="5"/>
      <c r="K443" s="5"/>
      <c r="L443" s="5"/>
    </row>
    <row r="444" spans="7:12" s="25" customFormat="1">
      <c r="G444" s="81"/>
      <c r="J444" s="5"/>
      <c r="K444" s="5"/>
      <c r="L444" s="5"/>
    </row>
    <row r="445" spans="7:12" s="25" customFormat="1">
      <c r="G445" s="81"/>
      <c r="J445" s="5"/>
      <c r="K445" s="5"/>
      <c r="L445" s="5"/>
    </row>
    <row r="446" spans="7:12" s="25" customFormat="1">
      <c r="G446" s="81"/>
      <c r="J446" s="5"/>
      <c r="K446" s="5"/>
      <c r="L446" s="5"/>
    </row>
    <row r="447" spans="7:12" s="25" customFormat="1">
      <c r="G447" s="81"/>
      <c r="J447" s="5"/>
      <c r="K447" s="5"/>
      <c r="L447" s="5"/>
    </row>
    <row r="448" spans="7:12" s="25" customFormat="1">
      <c r="G448" s="81"/>
      <c r="J448" s="5"/>
      <c r="K448" s="5"/>
      <c r="L448" s="5"/>
    </row>
    <row r="449" spans="7:12" s="25" customFormat="1">
      <c r="G449" s="81"/>
      <c r="J449" s="5"/>
      <c r="K449" s="5"/>
      <c r="L449" s="5"/>
    </row>
    <row r="450" spans="7:12" s="25" customFormat="1">
      <c r="G450" s="81"/>
      <c r="J450" s="5"/>
      <c r="K450" s="5"/>
      <c r="L450" s="5"/>
    </row>
    <row r="451" spans="7:12" s="25" customFormat="1">
      <c r="G451" s="81"/>
      <c r="J451" s="5"/>
      <c r="K451" s="5"/>
      <c r="L451" s="5"/>
    </row>
    <row r="452" spans="7:12" s="25" customFormat="1">
      <c r="G452" s="81"/>
      <c r="J452" s="5"/>
      <c r="K452" s="5"/>
      <c r="L452" s="5"/>
    </row>
    <row r="453" spans="7:12" s="25" customFormat="1">
      <c r="G453" s="81"/>
      <c r="J453" s="5"/>
      <c r="K453" s="5"/>
      <c r="L453" s="5"/>
    </row>
    <row r="454" spans="7:12" s="25" customFormat="1">
      <c r="G454" s="81"/>
      <c r="J454" s="5"/>
      <c r="K454" s="5"/>
      <c r="L454" s="5"/>
    </row>
    <row r="455" spans="7:12" s="25" customFormat="1">
      <c r="G455" s="81"/>
      <c r="J455" s="5"/>
      <c r="K455" s="5"/>
      <c r="L455" s="5"/>
    </row>
    <row r="456" spans="7:12" s="25" customFormat="1">
      <c r="G456" s="81"/>
      <c r="J456" s="5"/>
      <c r="K456" s="5"/>
      <c r="L456" s="5"/>
    </row>
    <row r="457" spans="7:12" s="25" customFormat="1">
      <c r="G457" s="81"/>
      <c r="J457" s="5"/>
      <c r="K457" s="5"/>
      <c r="L457" s="5"/>
    </row>
    <row r="458" spans="7:12" s="25" customFormat="1">
      <c r="G458" s="81"/>
      <c r="J458" s="5"/>
      <c r="K458" s="5"/>
      <c r="L458" s="5"/>
    </row>
    <row r="459" spans="7:12" s="25" customFormat="1">
      <c r="G459" s="81"/>
      <c r="J459" s="5"/>
      <c r="K459" s="5"/>
      <c r="L459" s="5"/>
    </row>
    <row r="460" spans="7:12" s="25" customFormat="1">
      <c r="G460" s="81"/>
      <c r="J460" s="5"/>
      <c r="K460" s="5"/>
      <c r="L460" s="5"/>
    </row>
    <row r="461" spans="7:12" s="25" customFormat="1">
      <c r="G461" s="81"/>
      <c r="J461" s="5"/>
      <c r="K461" s="5"/>
      <c r="L461" s="5"/>
    </row>
    <row r="462" spans="7:12" s="25" customFormat="1">
      <c r="G462" s="81"/>
      <c r="J462" s="5"/>
      <c r="K462" s="5"/>
      <c r="L462" s="5"/>
    </row>
    <row r="463" spans="7:12" s="25" customFormat="1">
      <c r="G463" s="81"/>
      <c r="J463" s="5"/>
      <c r="K463" s="5"/>
      <c r="L463" s="5"/>
    </row>
    <row r="464" spans="7:12" s="25" customFormat="1">
      <c r="G464" s="81"/>
      <c r="J464" s="5"/>
      <c r="K464" s="5"/>
      <c r="L464" s="5"/>
    </row>
    <row r="465" spans="7:12" s="25" customFormat="1">
      <c r="G465" s="81"/>
      <c r="J465" s="5"/>
      <c r="K465" s="5"/>
      <c r="L465" s="5"/>
    </row>
    <row r="466" spans="7:12" s="25" customFormat="1">
      <c r="G466" s="81"/>
      <c r="J466" s="5"/>
      <c r="K466" s="5"/>
      <c r="L466" s="5"/>
    </row>
    <row r="467" spans="7:12" s="25" customFormat="1">
      <c r="G467" s="81"/>
      <c r="J467" s="5"/>
      <c r="K467" s="5"/>
      <c r="L467" s="5"/>
    </row>
    <row r="468" spans="7:12" s="25" customFormat="1">
      <c r="G468" s="81"/>
      <c r="J468" s="5"/>
      <c r="K468" s="5"/>
      <c r="L468" s="5"/>
    </row>
    <row r="469" spans="7:12" s="25" customFormat="1">
      <c r="G469" s="81"/>
      <c r="J469" s="5"/>
      <c r="K469" s="5"/>
      <c r="L469" s="5"/>
    </row>
    <row r="470" spans="7:12" s="25" customFormat="1">
      <c r="G470" s="81"/>
      <c r="J470" s="5"/>
      <c r="K470" s="5"/>
      <c r="L470" s="5"/>
    </row>
    <row r="471" spans="7:12" s="25" customFormat="1">
      <c r="G471" s="81"/>
      <c r="J471" s="5"/>
      <c r="K471" s="5"/>
      <c r="L471" s="5"/>
    </row>
    <row r="472" spans="7:12" s="25" customFormat="1">
      <c r="G472" s="81"/>
      <c r="J472" s="5"/>
      <c r="K472" s="5"/>
      <c r="L472" s="5"/>
    </row>
    <row r="473" spans="7:12" s="25" customFormat="1">
      <c r="G473" s="81"/>
      <c r="J473" s="5"/>
      <c r="K473" s="5"/>
      <c r="L473" s="5"/>
    </row>
    <row r="474" spans="7:12" s="25" customFormat="1">
      <c r="G474" s="81"/>
      <c r="J474" s="5"/>
      <c r="K474" s="5"/>
      <c r="L474" s="5"/>
    </row>
    <row r="475" spans="7:12" s="25" customFormat="1">
      <c r="G475" s="81"/>
      <c r="J475" s="5"/>
      <c r="K475" s="5"/>
      <c r="L475" s="5"/>
    </row>
    <row r="476" spans="7:12" s="25" customFormat="1">
      <c r="G476" s="81"/>
      <c r="J476" s="5"/>
      <c r="K476" s="5"/>
      <c r="L476" s="5"/>
    </row>
    <row r="477" spans="7:12" s="25" customFormat="1">
      <c r="G477" s="81"/>
      <c r="J477" s="5"/>
      <c r="K477" s="5"/>
      <c r="L477" s="5"/>
    </row>
    <row r="478" spans="7:12" s="25" customFormat="1">
      <c r="G478" s="81"/>
      <c r="J478" s="5"/>
      <c r="K478" s="5"/>
      <c r="L478" s="5"/>
    </row>
    <row r="479" spans="7:12" s="25" customFormat="1">
      <c r="G479" s="81"/>
      <c r="J479" s="5"/>
      <c r="K479" s="5"/>
      <c r="L479" s="5"/>
    </row>
    <row r="480" spans="7:12" s="25" customFormat="1">
      <c r="G480" s="81"/>
      <c r="J480" s="5"/>
      <c r="K480" s="5"/>
      <c r="L480" s="5"/>
    </row>
    <row r="481" spans="7:12" s="25" customFormat="1">
      <c r="G481" s="81"/>
      <c r="J481" s="5"/>
      <c r="K481" s="5"/>
      <c r="L481" s="5"/>
    </row>
    <row r="482" spans="7:12" s="25" customFormat="1">
      <c r="G482" s="81"/>
      <c r="J482" s="5"/>
      <c r="K482" s="5"/>
      <c r="L482" s="5"/>
    </row>
    <row r="483" spans="7:12" s="25" customFormat="1">
      <c r="G483" s="81"/>
      <c r="J483" s="5"/>
      <c r="K483" s="5"/>
      <c r="L483" s="5"/>
    </row>
    <row r="484" spans="7:12" s="25" customFormat="1">
      <c r="G484" s="81"/>
      <c r="J484" s="5"/>
      <c r="K484" s="5"/>
      <c r="L484" s="5"/>
    </row>
    <row r="485" spans="7:12" s="25" customFormat="1">
      <c r="G485" s="81"/>
      <c r="J485" s="5"/>
      <c r="K485" s="5"/>
      <c r="L485" s="5"/>
    </row>
    <row r="486" spans="7:12" s="25" customFormat="1">
      <c r="G486" s="81"/>
      <c r="J486" s="5"/>
      <c r="K486" s="5"/>
      <c r="L486" s="5"/>
    </row>
    <row r="487" spans="7:12" s="25" customFormat="1">
      <c r="G487" s="81"/>
      <c r="J487" s="5"/>
      <c r="K487" s="5"/>
      <c r="L487" s="5"/>
    </row>
    <row r="488" spans="7:12" s="25" customFormat="1">
      <c r="G488" s="81"/>
      <c r="J488" s="5"/>
      <c r="K488" s="5"/>
      <c r="L488" s="5"/>
    </row>
    <row r="489" spans="7:12" s="25" customFormat="1">
      <c r="G489" s="81"/>
      <c r="J489" s="5"/>
      <c r="K489" s="5"/>
      <c r="L489" s="5"/>
    </row>
    <row r="490" spans="7:12" s="25" customFormat="1">
      <c r="G490" s="81"/>
      <c r="J490" s="5"/>
      <c r="K490" s="5"/>
      <c r="L490" s="5"/>
    </row>
    <row r="491" spans="7:12" s="25" customFormat="1">
      <c r="G491" s="81"/>
      <c r="J491" s="5"/>
      <c r="K491" s="5"/>
      <c r="L491" s="5"/>
    </row>
    <row r="492" spans="7:12" s="25" customFormat="1">
      <c r="G492" s="81"/>
      <c r="J492" s="5"/>
      <c r="K492" s="5"/>
      <c r="L492" s="5"/>
    </row>
    <row r="493" spans="7:12" s="25" customFormat="1">
      <c r="G493" s="81"/>
      <c r="J493" s="5"/>
      <c r="K493" s="5"/>
      <c r="L493" s="5"/>
    </row>
    <row r="494" spans="7:12" s="25" customFormat="1">
      <c r="G494" s="81"/>
      <c r="J494" s="5"/>
      <c r="K494" s="5"/>
      <c r="L494" s="5"/>
    </row>
    <row r="495" spans="7:12" s="25" customFormat="1">
      <c r="G495" s="81"/>
      <c r="J495" s="5"/>
      <c r="K495" s="5"/>
      <c r="L495" s="5"/>
    </row>
    <row r="496" spans="7:12" s="25" customFormat="1">
      <c r="G496" s="81"/>
      <c r="J496" s="5"/>
      <c r="K496" s="5"/>
      <c r="L496" s="5"/>
    </row>
    <row r="497" spans="7:12" s="25" customFormat="1">
      <c r="G497" s="81"/>
      <c r="J497" s="5"/>
      <c r="K497" s="5"/>
      <c r="L497" s="5"/>
    </row>
    <row r="498" spans="7:12" s="25" customFormat="1">
      <c r="G498" s="81"/>
      <c r="J498" s="5"/>
      <c r="K498" s="5"/>
      <c r="L498" s="5"/>
    </row>
    <row r="499" spans="7:12" s="25" customFormat="1">
      <c r="G499" s="81"/>
      <c r="J499" s="5"/>
      <c r="K499" s="5"/>
      <c r="L499" s="5"/>
    </row>
    <row r="500" spans="7:12" s="25" customFormat="1">
      <c r="G500" s="81"/>
      <c r="J500" s="5"/>
      <c r="K500" s="5"/>
      <c r="L500" s="5"/>
    </row>
    <row r="501" spans="7:12" s="25" customFormat="1">
      <c r="G501" s="81"/>
      <c r="J501" s="5"/>
      <c r="K501" s="5"/>
      <c r="L501" s="5"/>
    </row>
    <row r="502" spans="7:12" s="25" customFormat="1">
      <c r="G502" s="81"/>
      <c r="J502" s="5"/>
      <c r="K502" s="5"/>
      <c r="L502" s="5"/>
    </row>
    <row r="503" spans="7:12" s="25" customFormat="1">
      <c r="G503" s="81"/>
      <c r="J503" s="5"/>
      <c r="K503" s="5"/>
      <c r="L503" s="5"/>
    </row>
    <row r="504" spans="7:12" s="25" customFormat="1">
      <c r="G504" s="81"/>
      <c r="J504" s="5"/>
      <c r="K504" s="5"/>
      <c r="L504" s="5"/>
    </row>
    <row r="505" spans="7:12" s="25" customFormat="1">
      <c r="G505" s="81"/>
      <c r="J505" s="5"/>
      <c r="K505" s="5"/>
      <c r="L505" s="5"/>
    </row>
    <row r="506" spans="7:12" s="25" customFormat="1">
      <c r="G506" s="81"/>
      <c r="J506" s="5"/>
      <c r="K506" s="5"/>
      <c r="L506" s="5"/>
    </row>
    <row r="507" spans="7:12" s="25" customFormat="1">
      <c r="G507" s="81"/>
      <c r="J507" s="5"/>
      <c r="K507" s="5"/>
      <c r="L507" s="5"/>
    </row>
    <row r="508" spans="7:12" s="25" customFormat="1">
      <c r="G508" s="81"/>
      <c r="J508" s="5"/>
      <c r="K508" s="5"/>
      <c r="L508" s="5"/>
    </row>
    <row r="509" spans="7:12" s="25" customFormat="1">
      <c r="G509" s="81"/>
      <c r="J509" s="5"/>
      <c r="K509" s="5"/>
      <c r="L509" s="5"/>
    </row>
    <row r="510" spans="7:12" s="25" customFormat="1">
      <c r="G510" s="81"/>
      <c r="J510" s="5"/>
      <c r="K510" s="5"/>
      <c r="L510" s="5"/>
    </row>
    <row r="511" spans="7:12" s="25" customFormat="1">
      <c r="G511" s="81"/>
      <c r="J511" s="5"/>
      <c r="K511" s="5"/>
      <c r="L511" s="5"/>
    </row>
    <row r="512" spans="7:12" s="25" customFormat="1">
      <c r="G512" s="81"/>
      <c r="J512" s="5"/>
      <c r="K512" s="5"/>
      <c r="L512" s="5"/>
    </row>
    <row r="513" spans="7:12" s="25" customFormat="1">
      <c r="G513" s="81"/>
      <c r="J513" s="5"/>
      <c r="K513" s="5"/>
      <c r="L513" s="5"/>
    </row>
    <row r="514" spans="7:12" s="25" customFormat="1">
      <c r="G514" s="81"/>
      <c r="J514" s="5"/>
      <c r="K514" s="5"/>
      <c r="L514" s="5"/>
    </row>
    <row r="515" spans="7:12" s="25" customFormat="1">
      <c r="G515" s="81"/>
      <c r="J515" s="5"/>
      <c r="K515" s="5"/>
      <c r="L515" s="5"/>
    </row>
    <row r="516" spans="7:12" s="25" customFormat="1">
      <c r="G516" s="81"/>
      <c r="J516" s="5"/>
      <c r="K516" s="5"/>
      <c r="L516" s="5"/>
    </row>
    <row r="517" spans="7:12" s="25" customFormat="1">
      <c r="G517" s="81"/>
      <c r="J517" s="5"/>
      <c r="K517" s="5"/>
      <c r="L517" s="5"/>
    </row>
    <row r="518" spans="7:12" s="25" customFormat="1">
      <c r="G518" s="81"/>
      <c r="J518" s="5"/>
      <c r="K518" s="5"/>
      <c r="L518" s="5"/>
    </row>
    <row r="519" spans="7:12" s="25" customFormat="1">
      <c r="G519" s="81"/>
      <c r="J519" s="5"/>
      <c r="K519" s="5"/>
      <c r="L519" s="5"/>
    </row>
    <row r="520" spans="7:12" s="25" customFormat="1">
      <c r="G520" s="81"/>
      <c r="J520" s="5"/>
      <c r="K520" s="5"/>
      <c r="L520" s="5"/>
    </row>
    <row r="521" spans="7:12" s="25" customFormat="1">
      <c r="G521" s="81"/>
      <c r="J521" s="5"/>
      <c r="K521" s="5"/>
      <c r="L521" s="5"/>
    </row>
    <row r="522" spans="7:12" s="25" customFormat="1">
      <c r="G522" s="81"/>
      <c r="J522" s="5"/>
      <c r="K522" s="5"/>
      <c r="L522" s="5"/>
    </row>
    <row r="523" spans="7:12" s="25" customFormat="1">
      <c r="G523" s="81"/>
      <c r="J523" s="5"/>
      <c r="K523" s="5"/>
      <c r="L523" s="5"/>
    </row>
    <row r="524" spans="7:12" s="25" customFormat="1">
      <c r="G524" s="81"/>
      <c r="J524" s="5"/>
      <c r="K524" s="5"/>
      <c r="L524" s="5"/>
    </row>
    <row r="525" spans="7:12" s="25" customFormat="1">
      <c r="G525" s="81"/>
      <c r="J525" s="5"/>
      <c r="K525" s="5"/>
      <c r="L525" s="5"/>
    </row>
    <row r="526" spans="7:12" s="25" customFormat="1">
      <c r="G526" s="81"/>
      <c r="J526" s="5"/>
      <c r="K526" s="5"/>
      <c r="L526" s="5"/>
    </row>
    <row r="527" spans="7:12" s="25" customFormat="1">
      <c r="G527" s="81"/>
      <c r="J527" s="5"/>
      <c r="K527" s="5"/>
      <c r="L527" s="5"/>
    </row>
    <row r="528" spans="7:12" s="25" customFormat="1">
      <c r="G528" s="81"/>
      <c r="J528" s="5"/>
      <c r="K528" s="5"/>
      <c r="L528" s="5"/>
    </row>
    <row r="529" spans="7:12" s="25" customFormat="1">
      <c r="G529" s="81"/>
      <c r="J529" s="5"/>
      <c r="K529" s="5"/>
      <c r="L529" s="5"/>
    </row>
    <row r="530" spans="7:12" s="25" customFormat="1">
      <c r="G530" s="81"/>
      <c r="J530" s="5"/>
      <c r="K530" s="5"/>
      <c r="L530" s="5"/>
    </row>
    <row r="531" spans="7:12" s="25" customFormat="1">
      <c r="G531" s="81"/>
      <c r="J531" s="5"/>
      <c r="K531" s="5"/>
      <c r="L531" s="5"/>
    </row>
    <row r="532" spans="7:12" s="25" customFormat="1">
      <c r="G532" s="81"/>
      <c r="J532" s="5"/>
      <c r="K532" s="5"/>
      <c r="L532" s="5"/>
    </row>
    <row r="533" spans="7:12" s="25" customFormat="1">
      <c r="G533" s="81"/>
      <c r="J533" s="5"/>
      <c r="K533" s="5"/>
      <c r="L533" s="5"/>
    </row>
    <row r="534" spans="7:12" s="25" customFormat="1">
      <c r="G534" s="81"/>
      <c r="J534" s="5"/>
      <c r="K534" s="5"/>
      <c r="L534" s="5"/>
    </row>
    <row r="535" spans="7:12" s="25" customFormat="1">
      <c r="G535" s="81"/>
      <c r="J535" s="5"/>
      <c r="K535" s="5"/>
      <c r="L535" s="5"/>
    </row>
    <row r="536" spans="7:12" s="25" customFormat="1">
      <c r="G536" s="81"/>
      <c r="J536" s="5"/>
      <c r="K536" s="5"/>
      <c r="L536" s="5"/>
    </row>
    <row r="537" spans="7:12" s="25" customFormat="1">
      <c r="G537" s="81"/>
      <c r="J537" s="5"/>
      <c r="K537" s="5"/>
      <c r="L537" s="5"/>
    </row>
    <row r="538" spans="7:12" s="25" customFormat="1">
      <c r="G538" s="81"/>
      <c r="J538" s="5"/>
      <c r="K538" s="5"/>
      <c r="L538" s="5"/>
    </row>
    <row r="539" spans="7:12" s="25" customFormat="1">
      <c r="G539" s="81"/>
      <c r="J539" s="5"/>
      <c r="K539" s="5"/>
      <c r="L539" s="5"/>
    </row>
    <row r="540" spans="7:12" s="25" customFormat="1">
      <c r="G540" s="81"/>
      <c r="J540" s="5"/>
      <c r="K540" s="5"/>
      <c r="L540" s="5"/>
    </row>
    <row r="541" spans="7:12" s="25" customFormat="1">
      <c r="G541" s="81"/>
      <c r="J541" s="5"/>
      <c r="K541" s="5"/>
      <c r="L541" s="5"/>
    </row>
    <row r="542" spans="7:12" s="25" customFormat="1">
      <c r="G542" s="81"/>
      <c r="J542" s="5"/>
      <c r="K542" s="5"/>
      <c r="L542" s="5"/>
    </row>
    <row r="543" spans="7:12" s="25" customFormat="1">
      <c r="G543" s="81"/>
      <c r="J543" s="5"/>
      <c r="K543" s="5"/>
      <c r="L543" s="5"/>
    </row>
    <row r="544" spans="7:12" s="25" customFormat="1">
      <c r="G544" s="81"/>
      <c r="J544" s="5"/>
      <c r="K544" s="5"/>
      <c r="L544" s="5"/>
    </row>
    <row r="545" spans="7:12" s="25" customFormat="1">
      <c r="G545" s="81"/>
      <c r="J545" s="5"/>
      <c r="K545" s="5"/>
      <c r="L545" s="5"/>
    </row>
    <row r="546" spans="7:12" s="25" customFormat="1">
      <c r="G546" s="81"/>
      <c r="J546" s="5"/>
      <c r="K546" s="5"/>
      <c r="L546" s="5"/>
    </row>
    <row r="547" spans="7:12" s="25" customFormat="1">
      <c r="G547" s="81"/>
      <c r="J547" s="5"/>
      <c r="K547" s="5"/>
      <c r="L547" s="5"/>
    </row>
    <row r="548" spans="7:12" s="25" customFormat="1">
      <c r="G548" s="81"/>
      <c r="J548" s="5"/>
      <c r="K548" s="5"/>
      <c r="L548" s="5"/>
    </row>
    <row r="549" spans="7:12" s="25" customFormat="1">
      <c r="G549" s="81"/>
      <c r="J549" s="5"/>
      <c r="K549" s="5"/>
      <c r="L549" s="5"/>
    </row>
    <row r="550" spans="7:12" s="25" customFormat="1">
      <c r="G550" s="81"/>
      <c r="J550" s="5"/>
      <c r="K550" s="5"/>
      <c r="L550" s="5"/>
    </row>
    <row r="551" spans="7:12" s="25" customFormat="1">
      <c r="G551" s="81"/>
      <c r="J551" s="5"/>
      <c r="K551" s="5"/>
      <c r="L551" s="5"/>
    </row>
    <row r="552" spans="7:12" s="25" customFormat="1">
      <c r="G552" s="81"/>
      <c r="J552" s="5"/>
      <c r="K552" s="5"/>
      <c r="L552" s="5"/>
    </row>
    <row r="553" spans="7:12" s="25" customFormat="1">
      <c r="G553" s="81"/>
      <c r="J553" s="5"/>
      <c r="K553" s="5"/>
      <c r="L553" s="5"/>
    </row>
    <row r="554" spans="7:12" s="25" customFormat="1">
      <c r="G554" s="81"/>
      <c r="J554" s="5"/>
      <c r="K554" s="5"/>
      <c r="L554" s="5"/>
    </row>
    <row r="555" spans="7:12" s="25" customFormat="1">
      <c r="G555" s="81"/>
      <c r="J555" s="5"/>
      <c r="K555" s="5"/>
      <c r="L555" s="5"/>
    </row>
    <row r="556" spans="7:12" s="25" customFormat="1">
      <c r="G556" s="81"/>
      <c r="J556" s="5"/>
      <c r="K556" s="5"/>
      <c r="L556" s="5"/>
    </row>
    <row r="557" spans="7:12" s="25" customFormat="1">
      <c r="G557" s="81"/>
      <c r="J557" s="5"/>
      <c r="K557" s="5"/>
      <c r="L557" s="5"/>
    </row>
    <row r="558" spans="7:12" s="25" customFormat="1">
      <c r="G558" s="81"/>
      <c r="J558" s="5"/>
      <c r="K558" s="5"/>
      <c r="L558" s="5"/>
    </row>
    <row r="559" spans="7:12" s="25" customFormat="1">
      <c r="G559" s="81"/>
      <c r="J559" s="5"/>
      <c r="K559" s="5"/>
      <c r="L559" s="5"/>
    </row>
    <row r="560" spans="7:12" s="25" customFormat="1">
      <c r="G560" s="81"/>
      <c r="J560" s="5"/>
      <c r="K560" s="5"/>
      <c r="L560" s="5"/>
    </row>
    <row r="561" spans="7:12" s="25" customFormat="1">
      <c r="G561" s="81"/>
      <c r="J561" s="5"/>
      <c r="K561" s="5"/>
      <c r="L561" s="5"/>
    </row>
    <row r="562" spans="7:12" s="25" customFormat="1">
      <c r="G562" s="81"/>
      <c r="J562" s="5"/>
      <c r="K562" s="5"/>
      <c r="L562" s="5"/>
    </row>
    <row r="563" spans="7:12" s="25" customFormat="1">
      <c r="G563" s="81"/>
      <c r="J563" s="5"/>
      <c r="K563" s="5"/>
      <c r="L563" s="5"/>
    </row>
    <row r="564" spans="7:12" s="25" customFormat="1">
      <c r="G564" s="81"/>
      <c r="J564" s="5"/>
      <c r="K564" s="5"/>
      <c r="L564" s="5"/>
    </row>
    <row r="565" spans="7:12" s="25" customFormat="1">
      <c r="G565" s="81"/>
      <c r="J565" s="5"/>
      <c r="K565" s="5"/>
      <c r="L565" s="5"/>
    </row>
    <row r="566" spans="7:12" s="25" customFormat="1">
      <c r="G566" s="81"/>
      <c r="J566" s="5"/>
      <c r="K566" s="5"/>
      <c r="L566" s="5"/>
    </row>
    <row r="567" spans="7:12" s="25" customFormat="1">
      <c r="G567" s="81"/>
      <c r="J567" s="5"/>
      <c r="K567" s="5"/>
      <c r="L567" s="5"/>
    </row>
    <row r="568" spans="7:12" s="25" customFormat="1">
      <c r="G568" s="81"/>
      <c r="J568" s="5"/>
      <c r="K568" s="5"/>
      <c r="L568" s="5"/>
    </row>
    <row r="569" spans="7:12" s="25" customFormat="1">
      <c r="G569" s="81"/>
      <c r="J569" s="5"/>
      <c r="K569" s="5"/>
      <c r="L569" s="5"/>
    </row>
    <row r="570" spans="7:12" s="25" customFormat="1">
      <c r="G570" s="81"/>
      <c r="J570" s="5"/>
      <c r="K570" s="5"/>
      <c r="L570" s="5"/>
    </row>
    <row r="571" spans="7:12" s="25" customFormat="1">
      <c r="G571" s="81"/>
      <c r="J571" s="5"/>
      <c r="K571" s="5"/>
      <c r="L571" s="5"/>
    </row>
    <row r="572" spans="7:12" s="25" customFormat="1">
      <c r="G572" s="81"/>
      <c r="J572" s="5"/>
      <c r="K572" s="5"/>
      <c r="L572" s="5"/>
    </row>
    <row r="573" spans="7:12" s="25" customFormat="1">
      <c r="G573" s="81"/>
      <c r="J573" s="5"/>
      <c r="K573" s="5"/>
      <c r="L573" s="5"/>
    </row>
    <row r="574" spans="7:12" s="25" customFormat="1">
      <c r="G574" s="81"/>
      <c r="J574" s="5"/>
      <c r="K574" s="5"/>
      <c r="L574" s="5"/>
    </row>
    <row r="575" spans="7:12" s="25" customFormat="1">
      <c r="G575" s="81"/>
      <c r="J575" s="5"/>
      <c r="K575" s="5"/>
      <c r="L575" s="5"/>
    </row>
    <row r="576" spans="7:12" s="25" customFormat="1">
      <c r="G576" s="81"/>
      <c r="J576" s="5"/>
      <c r="K576" s="5"/>
      <c r="L576" s="5"/>
    </row>
    <row r="577" spans="7:12" s="25" customFormat="1">
      <c r="G577" s="81"/>
      <c r="J577" s="5"/>
      <c r="K577" s="5"/>
      <c r="L577" s="5"/>
    </row>
    <row r="578" spans="7:12" s="25" customFormat="1">
      <c r="G578" s="81"/>
      <c r="J578" s="5"/>
      <c r="K578" s="5"/>
      <c r="L578" s="5"/>
    </row>
    <row r="579" spans="7:12" s="25" customFormat="1">
      <c r="G579" s="81"/>
      <c r="J579" s="5"/>
      <c r="K579" s="5"/>
      <c r="L579" s="5"/>
    </row>
    <row r="580" spans="7:12" s="25" customFormat="1">
      <c r="G580" s="81"/>
      <c r="J580" s="5"/>
      <c r="K580" s="5"/>
      <c r="L580" s="5"/>
    </row>
    <row r="581" spans="7:12" s="25" customFormat="1">
      <c r="G581" s="81"/>
      <c r="J581" s="5"/>
      <c r="K581" s="5"/>
      <c r="L581" s="5"/>
    </row>
    <row r="582" spans="7:12" s="25" customFormat="1">
      <c r="G582" s="81"/>
      <c r="J582" s="5"/>
      <c r="K582" s="5"/>
      <c r="L582" s="5"/>
    </row>
  </sheetData>
  <mergeCells count="5">
    <mergeCell ref="A5:A7"/>
    <mergeCell ref="B5:D7"/>
    <mergeCell ref="E5:F7"/>
    <mergeCell ref="G5:G7"/>
    <mergeCell ref="H5:I7"/>
  </mergeCells>
  <printOptions gridLines="1"/>
  <pageMargins left="0.86" right="0.25" top="1.38" bottom="0.75" header="0.69" footer="0.3"/>
  <pageSetup paperSize="9" scale="85" orientation="portrait" r:id="rId1"/>
  <headerFooter>
    <oddHeader>&amp;R&amp;"Arial,Bold"ANNEX A</oddHeader>
  </headerFooter>
</worksheet>
</file>

<file path=xl/worksheets/sheet2.xml><?xml version="1.0" encoding="utf-8"?>
<worksheet xmlns="http://schemas.openxmlformats.org/spreadsheetml/2006/main" xmlns:r="http://schemas.openxmlformats.org/officeDocument/2006/relationships">
  <sheetPr>
    <tabColor rgb="FF92D050"/>
  </sheetPr>
  <dimension ref="A1:L244"/>
  <sheetViews>
    <sheetView zoomScaleNormal="100" zoomScaleSheetLayoutView="90" workbookViewId="0">
      <pane xSplit="1" ySplit="6" topLeftCell="B98" activePane="bottomRight" state="frozen"/>
      <selection pane="topRight" activeCell="B1" sqref="B1"/>
      <selection pane="bottomLeft" activeCell="A7" sqref="A7"/>
      <selection pane="bottomRight" activeCell="E247" sqref="E247"/>
    </sheetView>
  </sheetViews>
  <sheetFormatPr defaultColWidth="8" defaultRowHeight="12.75"/>
  <cols>
    <col min="1" max="1" width="31.28515625" style="203" customWidth="1"/>
    <col min="2" max="3" width="13.28515625" style="204" hidden="1" customWidth="1"/>
    <col min="4" max="4" width="12.42578125" style="204" customWidth="1"/>
    <col min="5" max="5" width="12.7109375" style="203" customWidth="1"/>
    <col min="6" max="6" width="12.28515625" style="203" customWidth="1"/>
    <col min="7" max="7" width="13.140625" style="203" customWidth="1"/>
    <col min="8" max="8" width="13" style="203" customWidth="1"/>
    <col min="9" max="9" width="13.140625" style="205" customWidth="1"/>
    <col min="10" max="10" width="13.140625" style="203" customWidth="1"/>
    <col min="11" max="11" width="10.85546875" style="101" hidden="1" customWidth="1"/>
    <col min="12" max="12" width="12.42578125" style="203" customWidth="1"/>
    <col min="13" max="233" width="8" style="101"/>
    <col min="234" max="234" width="40.5703125" style="101" customWidth="1"/>
    <col min="235" max="236" width="8" style="101" customWidth="1"/>
    <col min="237" max="237" width="13.28515625" style="101" customWidth="1"/>
    <col min="238" max="238" width="13.5703125" style="101" customWidth="1"/>
    <col min="239" max="239" width="13.85546875" style="101" customWidth="1"/>
    <col min="240" max="240" width="13.140625" style="101" customWidth="1"/>
    <col min="241" max="241" width="13" style="101" customWidth="1"/>
    <col min="242" max="242" width="10.5703125" style="101" customWidth="1"/>
    <col min="243" max="243" width="12.5703125" style="101" customWidth="1"/>
    <col min="244" max="244" width="8" style="101" customWidth="1"/>
    <col min="245" max="246" width="11.85546875" style="101" customWidth="1"/>
    <col min="247" max="247" width="12" style="101" customWidth="1"/>
    <col min="248" max="248" width="12.5703125" style="101" customWidth="1"/>
    <col min="249" max="489" width="8" style="101"/>
    <col min="490" max="490" width="40.5703125" style="101" customWidth="1"/>
    <col min="491" max="492" width="8" style="101" customWidth="1"/>
    <col min="493" max="493" width="13.28515625" style="101" customWidth="1"/>
    <col min="494" max="494" width="13.5703125" style="101" customWidth="1"/>
    <col min="495" max="495" width="13.85546875" style="101" customWidth="1"/>
    <col min="496" max="496" width="13.140625" style="101" customWidth="1"/>
    <col min="497" max="497" width="13" style="101" customWidth="1"/>
    <col min="498" max="498" width="10.5703125" style="101" customWidth="1"/>
    <col min="499" max="499" width="12.5703125" style="101" customWidth="1"/>
    <col min="500" max="500" width="8" style="101" customWidth="1"/>
    <col min="501" max="502" width="11.85546875" style="101" customWidth="1"/>
    <col min="503" max="503" width="12" style="101" customWidth="1"/>
    <col min="504" max="504" width="12.5703125" style="101" customWidth="1"/>
    <col min="505" max="745" width="8" style="101"/>
    <col min="746" max="746" width="40.5703125" style="101" customWidth="1"/>
    <col min="747" max="748" width="8" style="101" customWidth="1"/>
    <col min="749" max="749" width="13.28515625" style="101" customWidth="1"/>
    <col min="750" max="750" width="13.5703125" style="101" customWidth="1"/>
    <col min="751" max="751" width="13.85546875" style="101" customWidth="1"/>
    <col min="752" max="752" width="13.140625" style="101" customWidth="1"/>
    <col min="753" max="753" width="13" style="101" customWidth="1"/>
    <col min="754" max="754" width="10.5703125" style="101" customWidth="1"/>
    <col min="755" max="755" width="12.5703125" style="101" customWidth="1"/>
    <col min="756" max="756" width="8" style="101" customWidth="1"/>
    <col min="757" max="758" width="11.85546875" style="101" customWidth="1"/>
    <col min="759" max="759" width="12" style="101" customWidth="1"/>
    <col min="760" max="760" width="12.5703125" style="101" customWidth="1"/>
    <col min="761" max="1001" width="8" style="101"/>
    <col min="1002" max="1002" width="40.5703125" style="101" customWidth="1"/>
    <col min="1003" max="1004" width="8" style="101" customWidth="1"/>
    <col min="1005" max="1005" width="13.28515625" style="101" customWidth="1"/>
    <col min="1006" max="1006" width="13.5703125" style="101" customWidth="1"/>
    <col min="1007" max="1007" width="13.85546875" style="101" customWidth="1"/>
    <col min="1008" max="1008" width="13.140625" style="101" customWidth="1"/>
    <col min="1009" max="1009" width="13" style="101" customWidth="1"/>
    <col min="1010" max="1010" width="10.5703125" style="101" customWidth="1"/>
    <col min="1011" max="1011" width="12.5703125" style="101" customWidth="1"/>
    <col min="1012" max="1012" width="8" style="101" customWidth="1"/>
    <col min="1013" max="1014" width="11.85546875" style="101" customWidth="1"/>
    <col min="1015" max="1015" width="12" style="101" customWidth="1"/>
    <col min="1016" max="1016" width="12.5703125" style="101" customWidth="1"/>
    <col min="1017" max="1257" width="8" style="101"/>
    <col min="1258" max="1258" width="40.5703125" style="101" customWidth="1"/>
    <col min="1259" max="1260" width="8" style="101" customWidth="1"/>
    <col min="1261" max="1261" width="13.28515625" style="101" customWidth="1"/>
    <col min="1262" max="1262" width="13.5703125" style="101" customWidth="1"/>
    <col min="1263" max="1263" width="13.85546875" style="101" customWidth="1"/>
    <col min="1264" max="1264" width="13.140625" style="101" customWidth="1"/>
    <col min="1265" max="1265" width="13" style="101" customWidth="1"/>
    <col min="1266" max="1266" width="10.5703125" style="101" customWidth="1"/>
    <col min="1267" max="1267" width="12.5703125" style="101" customWidth="1"/>
    <col min="1268" max="1268" width="8" style="101" customWidth="1"/>
    <col min="1269" max="1270" width="11.85546875" style="101" customWidth="1"/>
    <col min="1271" max="1271" width="12" style="101" customWidth="1"/>
    <col min="1272" max="1272" width="12.5703125" style="101" customWidth="1"/>
    <col min="1273" max="1513" width="8" style="101"/>
    <col min="1514" max="1514" width="40.5703125" style="101" customWidth="1"/>
    <col min="1515" max="1516" width="8" style="101" customWidth="1"/>
    <col min="1517" max="1517" width="13.28515625" style="101" customWidth="1"/>
    <col min="1518" max="1518" width="13.5703125" style="101" customWidth="1"/>
    <col min="1519" max="1519" width="13.85546875" style="101" customWidth="1"/>
    <col min="1520" max="1520" width="13.140625" style="101" customWidth="1"/>
    <col min="1521" max="1521" width="13" style="101" customWidth="1"/>
    <col min="1522" max="1522" width="10.5703125" style="101" customWidth="1"/>
    <col min="1523" max="1523" width="12.5703125" style="101" customWidth="1"/>
    <col min="1524" max="1524" width="8" style="101" customWidth="1"/>
    <col min="1525" max="1526" width="11.85546875" style="101" customWidth="1"/>
    <col min="1527" max="1527" width="12" style="101" customWidth="1"/>
    <col min="1528" max="1528" width="12.5703125" style="101" customWidth="1"/>
    <col min="1529" max="1769" width="8" style="101"/>
    <col min="1770" max="1770" width="40.5703125" style="101" customWidth="1"/>
    <col min="1771" max="1772" width="8" style="101" customWidth="1"/>
    <col min="1773" max="1773" width="13.28515625" style="101" customWidth="1"/>
    <col min="1774" max="1774" width="13.5703125" style="101" customWidth="1"/>
    <col min="1775" max="1775" width="13.85546875" style="101" customWidth="1"/>
    <col min="1776" max="1776" width="13.140625" style="101" customWidth="1"/>
    <col min="1777" max="1777" width="13" style="101" customWidth="1"/>
    <col min="1778" max="1778" width="10.5703125" style="101" customWidth="1"/>
    <col min="1779" max="1779" width="12.5703125" style="101" customWidth="1"/>
    <col min="1780" max="1780" width="8" style="101" customWidth="1"/>
    <col min="1781" max="1782" width="11.85546875" style="101" customWidth="1"/>
    <col min="1783" max="1783" width="12" style="101" customWidth="1"/>
    <col min="1784" max="1784" width="12.5703125" style="101" customWidth="1"/>
    <col min="1785" max="2025" width="8" style="101"/>
    <col min="2026" max="2026" width="40.5703125" style="101" customWidth="1"/>
    <col min="2027" max="2028" width="8" style="101" customWidth="1"/>
    <col min="2029" max="2029" width="13.28515625" style="101" customWidth="1"/>
    <col min="2030" max="2030" width="13.5703125" style="101" customWidth="1"/>
    <col min="2031" max="2031" width="13.85546875" style="101" customWidth="1"/>
    <col min="2032" max="2032" width="13.140625" style="101" customWidth="1"/>
    <col min="2033" max="2033" width="13" style="101" customWidth="1"/>
    <col min="2034" max="2034" width="10.5703125" style="101" customWidth="1"/>
    <col min="2035" max="2035" width="12.5703125" style="101" customWidth="1"/>
    <col min="2036" max="2036" width="8" style="101" customWidth="1"/>
    <col min="2037" max="2038" width="11.85546875" style="101" customWidth="1"/>
    <col min="2039" max="2039" width="12" style="101" customWidth="1"/>
    <col min="2040" max="2040" width="12.5703125" style="101" customWidth="1"/>
    <col min="2041" max="2281" width="8" style="101"/>
    <col min="2282" max="2282" width="40.5703125" style="101" customWidth="1"/>
    <col min="2283" max="2284" width="8" style="101" customWidth="1"/>
    <col min="2285" max="2285" width="13.28515625" style="101" customWidth="1"/>
    <col min="2286" max="2286" width="13.5703125" style="101" customWidth="1"/>
    <col min="2287" max="2287" width="13.85546875" style="101" customWidth="1"/>
    <col min="2288" max="2288" width="13.140625" style="101" customWidth="1"/>
    <col min="2289" max="2289" width="13" style="101" customWidth="1"/>
    <col min="2290" max="2290" width="10.5703125" style="101" customWidth="1"/>
    <col min="2291" max="2291" width="12.5703125" style="101" customWidth="1"/>
    <col min="2292" max="2292" width="8" style="101" customWidth="1"/>
    <col min="2293" max="2294" width="11.85546875" style="101" customWidth="1"/>
    <col min="2295" max="2295" width="12" style="101" customWidth="1"/>
    <col min="2296" max="2296" width="12.5703125" style="101" customWidth="1"/>
    <col min="2297" max="2537" width="8" style="101"/>
    <col min="2538" max="2538" width="40.5703125" style="101" customWidth="1"/>
    <col min="2539" max="2540" width="8" style="101" customWidth="1"/>
    <col min="2541" max="2541" width="13.28515625" style="101" customWidth="1"/>
    <col min="2542" max="2542" width="13.5703125" style="101" customWidth="1"/>
    <col min="2543" max="2543" width="13.85546875" style="101" customWidth="1"/>
    <col min="2544" max="2544" width="13.140625" style="101" customWidth="1"/>
    <col min="2545" max="2545" width="13" style="101" customWidth="1"/>
    <col min="2546" max="2546" width="10.5703125" style="101" customWidth="1"/>
    <col min="2547" max="2547" width="12.5703125" style="101" customWidth="1"/>
    <col min="2548" max="2548" width="8" style="101" customWidth="1"/>
    <col min="2549" max="2550" width="11.85546875" style="101" customWidth="1"/>
    <col min="2551" max="2551" width="12" style="101" customWidth="1"/>
    <col min="2552" max="2552" width="12.5703125" style="101" customWidth="1"/>
    <col min="2553" max="2793" width="8" style="101"/>
    <col min="2794" max="2794" width="40.5703125" style="101" customWidth="1"/>
    <col min="2795" max="2796" width="8" style="101" customWidth="1"/>
    <col min="2797" max="2797" width="13.28515625" style="101" customWidth="1"/>
    <col min="2798" max="2798" width="13.5703125" style="101" customWidth="1"/>
    <col min="2799" max="2799" width="13.85546875" style="101" customWidth="1"/>
    <col min="2800" max="2800" width="13.140625" style="101" customWidth="1"/>
    <col min="2801" max="2801" width="13" style="101" customWidth="1"/>
    <col min="2802" max="2802" width="10.5703125" style="101" customWidth="1"/>
    <col min="2803" max="2803" width="12.5703125" style="101" customWidth="1"/>
    <col min="2804" max="2804" width="8" style="101" customWidth="1"/>
    <col min="2805" max="2806" width="11.85546875" style="101" customWidth="1"/>
    <col min="2807" max="2807" width="12" style="101" customWidth="1"/>
    <col min="2808" max="2808" width="12.5703125" style="101" customWidth="1"/>
    <col min="2809" max="3049" width="8" style="101"/>
    <col min="3050" max="3050" width="40.5703125" style="101" customWidth="1"/>
    <col min="3051" max="3052" width="8" style="101" customWidth="1"/>
    <col min="3053" max="3053" width="13.28515625" style="101" customWidth="1"/>
    <col min="3054" max="3054" width="13.5703125" style="101" customWidth="1"/>
    <col min="3055" max="3055" width="13.85546875" style="101" customWidth="1"/>
    <col min="3056" max="3056" width="13.140625" style="101" customWidth="1"/>
    <col min="3057" max="3057" width="13" style="101" customWidth="1"/>
    <col min="3058" max="3058" width="10.5703125" style="101" customWidth="1"/>
    <col min="3059" max="3059" width="12.5703125" style="101" customWidth="1"/>
    <col min="3060" max="3060" width="8" style="101" customWidth="1"/>
    <col min="3061" max="3062" width="11.85546875" style="101" customWidth="1"/>
    <col min="3063" max="3063" width="12" style="101" customWidth="1"/>
    <col min="3064" max="3064" width="12.5703125" style="101" customWidth="1"/>
    <col min="3065" max="3305" width="8" style="101"/>
    <col min="3306" max="3306" width="40.5703125" style="101" customWidth="1"/>
    <col min="3307" max="3308" width="8" style="101" customWidth="1"/>
    <col min="3309" max="3309" width="13.28515625" style="101" customWidth="1"/>
    <col min="3310" max="3310" width="13.5703125" style="101" customWidth="1"/>
    <col min="3311" max="3311" width="13.85546875" style="101" customWidth="1"/>
    <col min="3312" max="3312" width="13.140625" style="101" customWidth="1"/>
    <col min="3313" max="3313" width="13" style="101" customWidth="1"/>
    <col min="3314" max="3314" width="10.5703125" style="101" customWidth="1"/>
    <col min="3315" max="3315" width="12.5703125" style="101" customWidth="1"/>
    <col min="3316" max="3316" width="8" style="101" customWidth="1"/>
    <col min="3317" max="3318" width="11.85546875" style="101" customWidth="1"/>
    <col min="3319" max="3319" width="12" style="101" customWidth="1"/>
    <col min="3320" max="3320" width="12.5703125" style="101" customWidth="1"/>
    <col min="3321" max="3561" width="8" style="101"/>
    <col min="3562" max="3562" width="40.5703125" style="101" customWidth="1"/>
    <col min="3563" max="3564" width="8" style="101" customWidth="1"/>
    <col min="3565" max="3565" width="13.28515625" style="101" customWidth="1"/>
    <col min="3566" max="3566" width="13.5703125" style="101" customWidth="1"/>
    <col min="3567" max="3567" width="13.85546875" style="101" customWidth="1"/>
    <col min="3568" max="3568" width="13.140625" style="101" customWidth="1"/>
    <col min="3569" max="3569" width="13" style="101" customWidth="1"/>
    <col min="3570" max="3570" width="10.5703125" style="101" customWidth="1"/>
    <col min="3571" max="3571" width="12.5703125" style="101" customWidth="1"/>
    <col min="3572" max="3572" width="8" style="101" customWidth="1"/>
    <col min="3573" max="3574" width="11.85546875" style="101" customWidth="1"/>
    <col min="3575" max="3575" width="12" style="101" customWidth="1"/>
    <col min="3576" max="3576" width="12.5703125" style="101" customWidth="1"/>
    <col min="3577" max="3817" width="8" style="101"/>
    <col min="3818" max="3818" width="40.5703125" style="101" customWidth="1"/>
    <col min="3819" max="3820" width="8" style="101" customWidth="1"/>
    <col min="3821" max="3821" width="13.28515625" style="101" customWidth="1"/>
    <col min="3822" max="3822" width="13.5703125" style="101" customWidth="1"/>
    <col min="3823" max="3823" width="13.85546875" style="101" customWidth="1"/>
    <col min="3824" max="3824" width="13.140625" style="101" customWidth="1"/>
    <col min="3825" max="3825" width="13" style="101" customWidth="1"/>
    <col min="3826" max="3826" width="10.5703125" style="101" customWidth="1"/>
    <col min="3827" max="3827" width="12.5703125" style="101" customWidth="1"/>
    <col min="3828" max="3828" width="8" style="101" customWidth="1"/>
    <col min="3829" max="3830" width="11.85546875" style="101" customWidth="1"/>
    <col min="3831" max="3831" width="12" style="101" customWidth="1"/>
    <col min="3832" max="3832" width="12.5703125" style="101" customWidth="1"/>
    <col min="3833" max="4073" width="8" style="101"/>
    <col min="4074" max="4074" width="40.5703125" style="101" customWidth="1"/>
    <col min="4075" max="4076" width="8" style="101" customWidth="1"/>
    <col min="4077" max="4077" width="13.28515625" style="101" customWidth="1"/>
    <col min="4078" max="4078" width="13.5703125" style="101" customWidth="1"/>
    <col min="4079" max="4079" width="13.85546875" style="101" customWidth="1"/>
    <col min="4080" max="4080" width="13.140625" style="101" customWidth="1"/>
    <col min="4081" max="4081" width="13" style="101" customWidth="1"/>
    <col min="4082" max="4082" width="10.5703125" style="101" customWidth="1"/>
    <col min="4083" max="4083" width="12.5703125" style="101" customWidth="1"/>
    <col min="4084" max="4084" width="8" style="101" customWidth="1"/>
    <col min="4085" max="4086" width="11.85546875" style="101" customWidth="1"/>
    <col min="4087" max="4087" width="12" style="101" customWidth="1"/>
    <col min="4088" max="4088" width="12.5703125" style="101" customWidth="1"/>
    <col min="4089" max="4329" width="8" style="101"/>
    <col min="4330" max="4330" width="40.5703125" style="101" customWidth="1"/>
    <col min="4331" max="4332" width="8" style="101" customWidth="1"/>
    <col min="4333" max="4333" width="13.28515625" style="101" customWidth="1"/>
    <col min="4334" max="4334" width="13.5703125" style="101" customWidth="1"/>
    <col min="4335" max="4335" width="13.85546875" style="101" customWidth="1"/>
    <col min="4336" max="4336" width="13.140625" style="101" customWidth="1"/>
    <col min="4337" max="4337" width="13" style="101" customWidth="1"/>
    <col min="4338" max="4338" width="10.5703125" style="101" customWidth="1"/>
    <col min="4339" max="4339" width="12.5703125" style="101" customWidth="1"/>
    <col min="4340" max="4340" width="8" style="101" customWidth="1"/>
    <col min="4341" max="4342" width="11.85546875" style="101" customWidth="1"/>
    <col min="4343" max="4343" width="12" style="101" customWidth="1"/>
    <col min="4344" max="4344" width="12.5703125" style="101" customWidth="1"/>
    <col min="4345" max="4585" width="8" style="101"/>
    <col min="4586" max="4586" width="40.5703125" style="101" customWidth="1"/>
    <col min="4587" max="4588" width="8" style="101" customWidth="1"/>
    <col min="4589" max="4589" width="13.28515625" style="101" customWidth="1"/>
    <col min="4590" max="4590" width="13.5703125" style="101" customWidth="1"/>
    <col min="4591" max="4591" width="13.85546875" style="101" customWidth="1"/>
    <col min="4592" max="4592" width="13.140625" style="101" customWidth="1"/>
    <col min="4593" max="4593" width="13" style="101" customWidth="1"/>
    <col min="4594" max="4594" width="10.5703125" style="101" customWidth="1"/>
    <col min="4595" max="4595" width="12.5703125" style="101" customWidth="1"/>
    <col min="4596" max="4596" width="8" style="101" customWidth="1"/>
    <col min="4597" max="4598" width="11.85546875" style="101" customWidth="1"/>
    <col min="4599" max="4599" width="12" style="101" customWidth="1"/>
    <col min="4600" max="4600" width="12.5703125" style="101" customWidth="1"/>
    <col min="4601" max="4841" width="8" style="101"/>
    <col min="4842" max="4842" width="40.5703125" style="101" customWidth="1"/>
    <col min="4843" max="4844" width="8" style="101" customWidth="1"/>
    <col min="4845" max="4845" width="13.28515625" style="101" customWidth="1"/>
    <col min="4846" max="4846" width="13.5703125" style="101" customWidth="1"/>
    <col min="4847" max="4847" width="13.85546875" style="101" customWidth="1"/>
    <col min="4848" max="4848" width="13.140625" style="101" customWidth="1"/>
    <col min="4849" max="4849" width="13" style="101" customWidth="1"/>
    <col min="4850" max="4850" width="10.5703125" style="101" customWidth="1"/>
    <col min="4851" max="4851" width="12.5703125" style="101" customWidth="1"/>
    <col min="4852" max="4852" width="8" style="101" customWidth="1"/>
    <col min="4853" max="4854" width="11.85546875" style="101" customWidth="1"/>
    <col min="4855" max="4855" width="12" style="101" customWidth="1"/>
    <col min="4856" max="4856" width="12.5703125" style="101" customWidth="1"/>
    <col min="4857" max="5097" width="8" style="101"/>
    <col min="5098" max="5098" width="40.5703125" style="101" customWidth="1"/>
    <col min="5099" max="5100" width="8" style="101" customWidth="1"/>
    <col min="5101" max="5101" width="13.28515625" style="101" customWidth="1"/>
    <col min="5102" max="5102" width="13.5703125" style="101" customWidth="1"/>
    <col min="5103" max="5103" width="13.85546875" style="101" customWidth="1"/>
    <col min="5104" max="5104" width="13.140625" style="101" customWidth="1"/>
    <col min="5105" max="5105" width="13" style="101" customWidth="1"/>
    <col min="5106" max="5106" width="10.5703125" style="101" customWidth="1"/>
    <col min="5107" max="5107" width="12.5703125" style="101" customWidth="1"/>
    <col min="5108" max="5108" width="8" style="101" customWidth="1"/>
    <col min="5109" max="5110" width="11.85546875" style="101" customWidth="1"/>
    <col min="5111" max="5111" width="12" style="101" customWidth="1"/>
    <col min="5112" max="5112" width="12.5703125" style="101" customWidth="1"/>
    <col min="5113" max="5353" width="8" style="101"/>
    <col min="5354" max="5354" width="40.5703125" style="101" customWidth="1"/>
    <col min="5355" max="5356" width="8" style="101" customWidth="1"/>
    <col min="5357" max="5357" width="13.28515625" style="101" customWidth="1"/>
    <col min="5358" max="5358" width="13.5703125" style="101" customWidth="1"/>
    <col min="5359" max="5359" width="13.85546875" style="101" customWidth="1"/>
    <col min="5360" max="5360" width="13.140625" style="101" customWidth="1"/>
    <col min="5361" max="5361" width="13" style="101" customWidth="1"/>
    <col min="5362" max="5362" width="10.5703125" style="101" customWidth="1"/>
    <col min="5363" max="5363" width="12.5703125" style="101" customWidth="1"/>
    <col min="5364" max="5364" width="8" style="101" customWidth="1"/>
    <col min="5365" max="5366" width="11.85546875" style="101" customWidth="1"/>
    <col min="5367" max="5367" width="12" style="101" customWidth="1"/>
    <col min="5368" max="5368" width="12.5703125" style="101" customWidth="1"/>
    <col min="5369" max="5609" width="8" style="101"/>
    <col min="5610" max="5610" width="40.5703125" style="101" customWidth="1"/>
    <col min="5611" max="5612" width="8" style="101" customWidth="1"/>
    <col min="5613" max="5613" width="13.28515625" style="101" customWidth="1"/>
    <col min="5614" max="5614" width="13.5703125" style="101" customWidth="1"/>
    <col min="5615" max="5615" width="13.85546875" style="101" customWidth="1"/>
    <col min="5616" max="5616" width="13.140625" style="101" customWidth="1"/>
    <col min="5617" max="5617" width="13" style="101" customWidth="1"/>
    <col min="5618" max="5618" width="10.5703125" style="101" customWidth="1"/>
    <col min="5619" max="5619" width="12.5703125" style="101" customWidth="1"/>
    <col min="5620" max="5620" width="8" style="101" customWidth="1"/>
    <col min="5621" max="5622" width="11.85546875" style="101" customWidth="1"/>
    <col min="5623" max="5623" width="12" style="101" customWidth="1"/>
    <col min="5624" max="5624" width="12.5703125" style="101" customWidth="1"/>
    <col min="5625" max="5865" width="8" style="101"/>
    <col min="5866" max="5866" width="40.5703125" style="101" customWidth="1"/>
    <col min="5867" max="5868" width="8" style="101" customWidth="1"/>
    <col min="5869" max="5869" width="13.28515625" style="101" customWidth="1"/>
    <col min="5870" max="5870" width="13.5703125" style="101" customWidth="1"/>
    <col min="5871" max="5871" width="13.85546875" style="101" customWidth="1"/>
    <col min="5872" max="5872" width="13.140625" style="101" customWidth="1"/>
    <col min="5873" max="5873" width="13" style="101" customWidth="1"/>
    <col min="5874" max="5874" width="10.5703125" style="101" customWidth="1"/>
    <col min="5875" max="5875" width="12.5703125" style="101" customWidth="1"/>
    <col min="5876" max="5876" width="8" style="101" customWidth="1"/>
    <col min="5877" max="5878" width="11.85546875" style="101" customWidth="1"/>
    <col min="5879" max="5879" width="12" style="101" customWidth="1"/>
    <col min="5880" max="5880" width="12.5703125" style="101" customWidth="1"/>
    <col min="5881" max="6121" width="8" style="101"/>
    <col min="6122" max="6122" width="40.5703125" style="101" customWidth="1"/>
    <col min="6123" max="6124" width="8" style="101" customWidth="1"/>
    <col min="6125" max="6125" width="13.28515625" style="101" customWidth="1"/>
    <col min="6126" max="6126" width="13.5703125" style="101" customWidth="1"/>
    <col min="6127" max="6127" width="13.85546875" style="101" customWidth="1"/>
    <col min="6128" max="6128" width="13.140625" style="101" customWidth="1"/>
    <col min="6129" max="6129" width="13" style="101" customWidth="1"/>
    <col min="6130" max="6130" width="10.5703125" style="101" customWidth="1"/>
    <col min="6131" max="6131" width="12.5703125" style="101" customWidth="1"/>
    <col min="6132" max="6132" width="8" style="101" customWidth="1"/>
    <col min="6133" max="6134" width="11.85546875" style="101" customWidth="1"/>
    <col min="6135" max="6135" width="12" style="101" customWidth="1"/>
    <col min="6136" max="6136" width="12.5703125" style="101" customWidth="1"/>
    <col min="6137" max="6377" width="8" style="101"/>
    <col min="6378" max="6378" width="40.5703125" style="101" customWidth="1"/>
    <col min="6379" max="6380" width="8" style="101" customWidth="1"/>
    <col min="6381" max="6381" width="13.28515625" style="101" customWidth="1"/>
    <col min="6382" max="6382" width="13.5703125" style="101" customWidth="1"/>
    <col min="6383" max="6383" width="13.85546875" style="101" customWidth="1"/>
    <col min="6384" max="6384" width="13.140625" style="101" customWidth="1"/>
    <col min="6385" max="6385" width="13" style="101" customWidth="1"/>
    <col min="6386" max="6386" width="10.5703125" style="101" customWidth="1"/>
    <col min="6387" max="6387" width="12.5703125" style="101" customWidth="1"/>
    <col min="6388" max="6388" width="8" style="101" customWidth="1"/>
    <col min="6389" max="6390" width="11.85546875" style="101" customWidth="1"/>
    <col min="6391" max="6391" width="12" style="101" customWidth="1"/>
    <col min="6392" max="6392" width="12.5703125" style="101" customWidth="1"/>
    <col min="6393" max="6633" width="8" style="101"/>
    <col min="6634" max="6634" width="40.5703125" style="101" customWidth="1"/>
    <col min="6635" max="6636" width="8" style="101" customWidth="1"/>
    <col min="6637" max="6637" width="13.28515625" style="101" customWidth="1"/>
    <col min="6638" max="6638" width="13.5703125" style="101" customWidth="1"/>
    <col min="6639" max="6639" width="13.85546875" style="101" customWidth="1"/>
    <col min="6640" max="6640" width="13.140625" style="101" customWidth="1"/>
    <col min="6641" max="6641" width="13" style="101" customWidth="1"/>
    <col min="6642" max="6642" width="10.5703125" style="101" customWidth="1"/>
    <col min="6643" max="6643" width="12.5703125" style="101" customWidth="1"/>
    <col min="6644" max="6644" width="8" style="101" customWidth="1"/>
    <col min="6645" max="6646" width="11.85546875" style="101" customWidth="1"/>
    <col min="6647" max="6647" width="12" style="101" customWidth="1"/>
    <col min="6648" max="6648" width="12.5703125" style="101" customWidth="1"/>
    <col min="6649" max="6889" width="8" style="101"/>
    <col min="6890" max="6890" width="40.5703125" style="101" customWidth="1"/>
    <col min="6891" max="6892" width="8" style="101" customWidth="1"/>
    <col min="6893" max="6893" width="13.28515625" style="101" customWidth="1"/>
    <col min="6894" max="6894" width="13.5703125" style="101" customWidth="1"/>
    <col min="6895" max="6895" width="13.85546875" style="101" customWidth="1"/>
    <col min="6896" max="6896" width="13.140625" style="101" customWidth="1"/>
    <col min="6897" max="6897" width="13" style="101" customWidth="1"/>
    <col min="6898" max="6898" width="10.5703125" style="101" customWidth="1"/>
    <col min="6899" max="6899" width="12.5703125" style="101" customWidth="1"/>
    <col min="6900" max="6900" width="8" style="101" customWidth="1"/>
    <col min="6901" max="6902" width="11.85546875" style="101" customWidth="1"/>
    <col min="6903" max="6903" width="12" style="101" customWidth="1"/>
    <col min="6904" max="6904" width="12.5703125" style="101" customWidth="1"/>
    <col min="6905" max="7145" width="8" style="101"/>
    <col min="7146" max="7146" width="40.5703125" style="101" customWidth="1"/>
    <col min="7147" max="7148" width="8" style="101" customWidth="1"/>
    <col min="7149" max="7149" width="13.28515625" style="101" customWidth="1"/>
    <col min="7150" max="7150" width="13.5703125" style="101" customWidth="1"/>
    <col min="7151" max="7151" width="13.85546875" style="101" customWidth="1"/>
    <col min="7152" max="7152" width="13.140625" style="101" customWidth="1"/>
    <col min="7153" max="7153" width="13" style="101" customWidth="1"/>
    <col min="7154" max="7154" width="10.5703125" style="101" customWidth="1"/>
    <col min="7155" max="7155" width="12.5703125" style="101" customWidth="1"/>
    <col min="7156" max="7156" width="8" style="101" customWidth="1"/>
    <col min="7157" max="7158" width="11.85546875" style="101" customWidth="1"/>
    <col min="7159" max="7159" width="12" style="101" customWidth="1"/>
    <col min="7160" max="7160" width="12.5703125" style="101" customWidth="1"/>
    <col min="7161" max="7401" width="8" style="101"/>
    <col min="7402" max="7402" width="40.5703125" style="101" customWidth="1"/>
    <col min="7403" max="7404" width="8" style="101" customWidth="1"/>
    <col min="7405" max="7405" width="13.28515625" style="101" customWidth="1"/>
    <col min="7406" max="7406" width="13.5703125" style="101" customWidth="1"/>
    <col min="7407" max="7407" width="13.85546875" style="101" customWidth="1"/>
    <col min="7408" max="7408" width="13.140625" style="101" customWidth="1"/>
    <col min="7409" max="7409" width="13" style="101" customWidth="1"/>
    <col min="7410" max="7410" width="10.5703125" style="101" customWidth="1"/>
    <col min="7411" max="7411" width="12.5703125" style="101" customWidth="1"/>
    <col min="7412" max="7412" width="8" style="101" customWidth="1"/>
    <col min="7413" max="7414" width="11.85546875" style="101" customWidth="1"/>
    <col min="7415" max="7415" width="12" style="101" customWidth="1"/>
    <col min="7416" max="7416" width="12.5703125" style="101" customWidth="1"/>
    <col min="7417" max="7657" width="8" style="101"/>
    <col min="7658" max="7658" width="40.5703125" style="101" customWidth="1"/>
    <col min="7659" max="7660" width="8" style="101" customWidth="1"/>
    <col min="7661" max="7661" width="13.28515625" style="101" customWidth="1"/>
    <col min="7662" max="7662" width="13.5703125" style="101" customWidth="1"/>
    <col min="7663" max="7663" width="13.85546875" style="101" customWidth="1"/>
    <col min="7664" max="7664" width="13.140625" style="101" customWidth="1"/>
    <col min="7665" max="7665" width="13" style="101" customWidth="1"/>
    <col min="7666" max="7666" width="10.5703125" style="101" customWidth="1"/>
    <col min="7667" max="7667" width="12.5703125" style="101" customWidth="1"/>
    <col min="7668" max="7668" width="8" style="101" customWidth="1"/>
    <col min="7669" max="7670" width="11.85546875" style="101" customWidth="1"/>
    <col min="7671" max="7671" width="12" style="101" customWidth="1"/>
    <col min="7672" max="7672" width="12.5703125" style="101" customWidth="1"/>
    <col min="7673" max="7913" width="8" style="101"/>
    <col min="7914" max="7914" width="40.5703125" style="101" customWidth="1"/>
    <col min="7915" max="7916" width="8" style="101" customWidth="1"/>
    <col min="7917" max="7917" width="13.28515625" style="101" customWidth="1"/>
    <col min="7918" max="7918" width="13.5703125" style="101" customWidth="1"/>
    <col min="7919" max="7919" width="13.85546875" style="101" customWidth="1"/>
    <col min="7920" max="7920" width="13.140625" style="101" customWidth="1"/>
    <col min="7921" max="7921" width="13" style="101" customWidth="1"/>
    <col min="7922" max="7922" width="10.5703125" style="101" customWidth="1"/>
    <col min="7923" max="7923" width="12.5703125" style="101" customWidth="1"/>
    <col min="7924" max="7924" width="8" style="101" customWidth="1"/>
    <col min="7925" max="7926" width="11.85546875" style="101" customWidth="1"/>
    <col min="7927" max="7927" width="12" style="101" customWidth="1"/>
    <col min="7928" max="7928" width="12.5703125" style="101" customWidth="1"/>
    <col min="7929" max="8169" width="8" style="101"/>
    <col min="8170" max="8170" width="40.5703125" style="101" customWidth="1"/>
    <col min="8171" max="8172" width="8" style="101" customWidth="1"/>
    <col min="8173" max="8173" width="13.28515625" style="101" customWidth="1"/>
    <col min="8174" max="8174" width="13.5703125" style="101" customWidth="1"/>
    <col min="8175" max="8175" width="13.85546875" style="101" customWidth="1"/>
    <col min="8176" max="8176" width="13.140625" style="101" customWidth="1"/>
    <col min="8177" max="8177" width="13" style="101" customWidth="1"/>
    <col min="8178" max="8178" width="10.5703125" style="101" customWidth="1"/>
    <col min="8179" max="8179" width="12.5703125" style="101" customWidth="1"/>
    <col min="8180" max="8180" width="8" style="101" customWidth="1"/>
    <col min="8181" max="8182" width="11.85546875" style="101" customWidth="1"/>
    <col min="8183" max="8183" width="12" style="101" customWidth="1"/>
    <col min="8184" max="8184" width="12.5703125" style="101" customWidth="1"/>
    <col min="8185" max="8425" width="8" style="101"/>
    <col min="8426" max="8426" width="40.5703125" style="101" customWidth="1"/>
    <col min="8427" max="8428" width="8" style="101" customWidth="1"/>
    <col min="8429" max="8429" width="13.28515625" style="101" customWidth="1"/>
    <col min="8430" max="8430" width="13.5703125" style="101" customWidth="1"/>
    <col min="8431" max="8431" width="13.85546875" style="101" customWidth="1"/>
    <col min="8432" max="8432" width="13.140625" style="101" customWidth="1"/>
    <col min="8433" max="8433" width="13" style="101" customWidth="1"/>
    <col min="8434" max="8434" width="10.5703125" style="101" customWidth="1"/>
    <col min="8435" max="8435" width="12.5703125" style="101" customWidth="1"/>
    <col min="8436" max="8436" width="8" style="101" customWidth="1"/>
    <col min="8437" max="8438" width="11.85546875" style="101" customWidth="1"/>
    <col min="8439" max="8439" width="12" style="101" customWidth="1"/>
    <col min="8440" max="8440" width="12.5703125" style="101" customWidth="1"/>
    <col min="8441" max="8681" width="8" style="101"/>
    <col min="8682" max="8682" width="40.5703125" style="101" customWidth="1"/>
    <col min="8683" max="8684" width="8" style="101" customWidth="1"/>
    <col min="8685" max="8685" width="13.28515625" style="101" customWidth="1"/>
    <col min="8686" max="8686" width="13.5703125" style="101" customWidth="1"/>
    <col min="8687" max="8687" width="13.85546875" style="101" customWidth="1"/>
    <col min="8688" max="8688" width="13.140625" style="101" customWidth="1"/>
    <col min="8689" max="8689" width="13" style="101" customWidth="1"/>
    <col min="8690" max="8690" width="10.5703125" style="101" customWidth="1"/>
    <col min="8691" max="8691" width="12.5703125" style="101" customWidth="1"/>
    <col min="8692" max="8692" width="8" style="101" customWidth="1"/>
    <col min="8693" max="8694" width="11.85546875" style="101" customWidth="1"/>
    <col min="8695" max="8695" width="12" style="101" customWidth="1"/>
    <col min="8696" max="8696" width="12.5703125" style="101" customWidth="1"/>
    <col min="8697" max="8937" width="8" style="101"/>
    <col min="8938" max="8938" width="40.5703125" style="101" customWidth="1"/>
    <col min="8939" max="8940" width="8" style="101" customWidth="1"/>
    <col min="8941" max="8941" width="13.28515625" style="101" customWidth="1"/>
    <col min="8942" max="8942" width="13.5703125" style="101" customWidth="1"/>
    <col min="8943" max="8943" width="13.85546875" style="101" customWidth="1"/>
    <col min="8944" max="8944" width="13.140625" style="101" customWidth="1"/>
    <col min="8945" max="8945" width="13" style="101" customWidth="1"/>
    <col min="8946" max="8946" width="10.5703125" style="101" customWidth="1"/>
    <col min="8947" max="8947" width="12.5703125" style="101" customWidth="1"/>
    <col min="8948" max="8948" width="8" style="101" customWidth="1"/>
    <col min="8949" max="8950" width="11.85546875" style="101" customWidth="1"/>
    <col min="8951" max="8951" width="12" style="101" customWidth="1"/>
    <col min="8952" max="8952" width="12.5703125" style="101" customWidth="1"/>
    <col min="8953" max="9193" width="8" style="101"/>
    <col min="9194" max="9194" width="40.5703125" style="101" customWidth="1"/>
    <col min="9195" max="9196" width="8" style="101" customWidth="1"/>
    <col min="9197" max="9197" width="13.28515625" style="101" customWidth="1"/>
    <col min="9198" max="9198" width="13.5703125" style="101" customWidth="1"/>
    <col min="9199" max="9199" width="13.85546875" style="101" customWidth="1"/>
    <col min="9200" max="9200" width="13.140625" style="101" customWidth="1"/>
    <col min="9201" max="9201" width="13" style="101" customWidth="1"/>
    <col min="9202" max="9202" width="10.5703125" style="101" customWidth="1"/>
    <col min="9203" max="9203" width="12.5703125" style="101" customWidth="1"/>
    <col min="9204" max="9204" width="8" style="101" customWidth="1"/>
    <col min="9205" max="9206" width="11.85546875" style="101" customWidth="1"/>
    <col min="9207" max="9207" width="12" style="101" customWidth="1"/>
    <col min="9208" max="9208" width="12.5703125" style="101" customWidth="1"/>
    <col min="9209" max="9449" width="8" style="101"/>
    <col min="9450" max="9450" width="40.5703125" style="101" customWidth="1"/>
    <col min="9451" max="9452" width="8" style="101" customWidth="1"/>
    <col min="9453" max="9453" width="13.28515625" style="101" customWidth="1"/>
    <col min="9454" max="9454" width="13.5703125" style="101" customWidth="1"/>
    <col min="9455" max="9455" width="13.85546875" style="101" customWidth="1"/>
    <col min="9456" max="9456" width="13.140625" style="101" customWidth="1"/>
    <col min="9457" max="9457" width="13" style="101" customWidth="1"/>
    <col min="9458" max="9458" width="10.5703125" style="101" customWidth="1"/>
    <col min="9459" max="9459" width="12.5703125" style="101" customWidth="1"/>
    <col min="9460" max="9460" width="8" style="101" customWidth="1"/>
    <col min="9461" max="9462" width="11.85546875" style="101" customWidth="1"/>
    <col min="9463" max="9463" width="12" style="101" customWidth="1"/>
    <col min="9464" max="9464" width="12.5703125" style="101" customWidth="1"/>
    <col min="9465" max="9705" width="8" style="101"/>
    <col min="9706" max="9706" width="40.5703125" style="101" customWidth="1"/>
    <col min="9707" max="9708" width="8" style="101" customWidth="1"/>
    <col min="9709" max="9709" width="13.28515625" style="101" customWidth="1"/>
    <col min="9710" max="9710" width="13.5703125" style="101" customWidth="1"/>
    <col min="9711" max="9711" width="13.85546875" style="101" customWidth="1"/>
    <col min="9712" max="9712" width="13.140625" style="101" customWidth="1"/>
    <col min="9713" max="9713" width="13" style="101" customWidth="1"/>
    <col min="9714" max="9714" width="10.5703125" style="101" customWidth="1"/>
    <col min="9715" max="9715" width="12.5703125" style="101" customWidth="1"/>
    <col min="9716" max="9716" width="8" style="101" customWidth="1"/>
    <col min="9717" max="9718" width="11.85546875" style="101" customWidth="1"/>
    <col min="9719" max="9719" width="12" style="101" customWidth="1"/>
    <col min="9720" max="9720" width="12.5703125" style="101" customWidth="1"/>
    <col min="9721" max="9961" width="8" style="101"/>
    <col min="9962" max="9962" width="40.5703125" style="101" customWidth="1"/>
    <col min="9963" max="9964" width="8" style="101" customWidth="1"/>
    <col min="9965" max="9965" width="13.28515625" style="101" customWidth="1"/>
    <col min="9966" max="9966" width="13.5703125" style="101" customWidth="1"/>
    <col min="9967" max="9967" width="13.85546875" style="101" customWidth="1"/>
    <col min="9968" max="9968" width="13.140625" style="101" customWidth="1"/>
    <col min="9969" max="9969" width="13" style="101" customWidth="1"/>
    <col min="9970" max="9970" width="10.5703125" style="101" customWidth="1"/>
    <col min="9971" max="9971" width="12.5703125" style="101" customWidth="1"/>
    <col min="9972" max="9972" width="8" style="101" customWidth="1"/>
    <col min="9973" max="9974" width="11.85546875" style="101" customWidth="1"/>
    <col min="9975" max="9975" width="12" style="101" customWidth="1"/>
    <col min="9976" max="9976" width="12.5703125" style="101" customWidth="1"/>
    <col min="9977" max="10217" width="8" style="101"/>
    <col min="10218" max="10218" width="40.5703125" style="101" customWidth="1"/>
    <col min="10219" max="10220" width="8" style="101" customWidth="1"/>
    <col min="10221" max="10221" width="13.28515625" style="101" customWidth="1"/>
    <col min="10222" max="10222" width="13.5703125" style="101" customWidth="1"/>
    <col min="10223" max="10223" width="13.85546875" style="101" customWidth="1"/>
    <col min="10224" max="10224" width="13.140625" style="101" customWidth="1"/>
    <col min="10225" max="10225" width="13" style="101" customWidth="1"/>
    <col min="10226" max="10226" width="10.5703125" style="101" customWidth="1"/>
    <col min="10227" max="10227" width="12.5703125" style="101" customWidth="1"/>
    <col min="10228" max="10228" width="8" style="101" customWidth="1"/>
    <col min="10229" max="10230" width="11.85546875" style="101" customWidth="1"/>
    <col min="10231" max="10231" width="12" style="101" customWidth="1"/>
    <col min="10232" max="10232" width="12.5703125" style="101" customWidth="1"/>
    <col min="10233" max="10473" width="8" style="101"/>
    <col min="10474" max="10474" width="40.5703125" style="101" customWidth="1"/>
    <col min="10475" max="10476" width="8" style="101" customWidth="1"/>
    <col min="10477" max="10477" width="13.28515625" style="101" customWidth="1"/>
    <col min="10478" max="10478" width="13.5703125" style="101" customWidth="1"/>
    <col min="10479" max="10479" width="13.85546875" style="101" customWidth="1"/>
    <col min="10480" max="10480" width="13.140625" style="101" customWidth="1"/>
    <col min="10481" max="10481" width="13" style="101" customWidth="1"/>
    <col min="10482" max="10482" width="10.5703125" style="101" customWidth="1"/>
    <col min="10483" max="10483" width="12.5703125" style="101" customWidth="1"/>
    <col min="10484" max="10484" width="8" style="101" customWidth="1"/>
    <col min="10485" max="10486" width="11.85546875" style="101" customWidth="1"/>
    <col min="10487" max="10487" width="12" style="101" customWidth="1"/>
    <col min="10488" max="10488" width="12.5703125" style="101" customWidth="1"/>
    <col min="10489" max="10729" width="8" style="101"/>
    <col min="10730" max="10730" width="40.5703125" style="101" customWidth="1"/>
    <col min="10731" max="10732" width="8" style="101" customWidth="1"/>
    <col min="10733" max="10733" width="13.28515625" style="101" customWidth="1"/>
    <col min="10734" max="10734" width="13.5703125" style="101" customWidth="1"/>
    <col min="10735" max="10735" width="13.85546875" style="101" customWidth="1"/>
    <col min="10736" max="10736" width="13.140625" style="101" customWidth="1"/>
    <col min="10737" max="10737" width="13" style="101" customWidth="1"/>
    <col min="10738" max="10738" width="10.5703125" style="101" customWidth="1"/>
    <col min="10739" max="10739" width="12.5703125" style="101" customWidth="1"/>
    <col min="10740" max="10740" width="8" style="101" customWidth="1"/>
    <col min="10741" max="10742" width="11.85546875" style="101" customWidth="1"/>
    <col min="10743" max="10743" width="12" style="101" customWidth="1"/>
    <col min="10744" max="10744" width="12.5703125" style="101" customWidth="1"/>
    <col min="10745" max="10985" width="8" style="101"/>
    <col min="10986" max="10986" width="40.5703125" style="101" customWidth="1"/>
    <col min="10987" max="10988" width="8" style="101" customWidth="1"/>
    <col min="10989" max="10989" width="13.28515625" style="101" customWidth="1"/>
    <col min="10990" max="10990" width="13.5703125" style="101" customWidth="1"/>
    <col min="10991" max="10991" width="13.85546875" style="101" customWidth="1"/>
    <col min="10992" max="10992" width="13.140625" style="101" customWidth="1"/>
    <col min="10993" max="10993" width="13" style="101" customWidth="1"/>
    <col min="10994" max="10994" width="10.5703125" style="101" customWidth="1"/>
    <col min="10995" max="10995" width="12.5703125" style="101" customWidth="1"/>
    <col min="10996" max="10996" width="8" style="101" customWidth="1"/>
    <col min="10997" max="10998" width="11.85546875" style="101" customWidth="1"/>
    <col min="10999" max="10999" width="12" style="101" customWidth="1"/>
    <col min="11000" max="11000" width="12.5703125" style="101" customWidth="1"/>
    <col min="11001" max="11241" width="8" style="101"/>
    <col min="11242" max="11242" width="40.5703125" style="101" customWidth="1"/>
    <col min="11243" max="11244" width="8" style="101" customWidth="1"/>
    <col min="11245" max="11245" width="13.28515625" style="101" customWidth="1"/>
    <col min="11246" max="11246" width="13.5703125" style="101" customWidth="1"/>
    <col min="11247" max="11247" width="13.85546875" style="101" customWidth="1"/>
    <col min="11248" max="11248" width="13.140625" style="101" customWidth="1"/>
    <col min="11249" max="11249" width="13" style="101" customWidth="1"/>
    <col min="11250" max="11250" width="10.5703125" style="101" customWidth="1"/>
    <col min="11251" max="11251" width="12.5703125" style="101" customWidth="1"/>
    <col min="11252" max="11252" width="8" style="101" customWidth="1"/>
    <col min="11253" max="11254" width="11.85546875" style="101" customWidth="1"/>
    <col min="11255" max="11255" width="12" style="101" customWidth="1"/>
    <col min="11256" max="11256" width="12.5703125" style="101" customWidth="1"/>
    <col min="11257" max="11497" width="8" style="101"/>
    <col min="11498" max="11498" width="40.5703125" style="101" customWidth="1"/>
    <col min="11499" max="11500" width="8" style="101" customWidth="1"/>
    <col min="11501" max="11501" width="13.28515625" style="101" customWidth="1"/>
    <col min="11502" max="11502" width="13.5703125" style="101" customWidth="1"/>
    <col min="11503" max="11503" width="13.85546875" style="101" customWidth="1"/>
    <col min="11504" max="11504" width="13.140625" style="101" customWidth="1"/>
    <col min="11505" max="11505" width="13" style="101" customWidth="1"/>
    <col min="11506" max="11506" width="10.5703125" style="101" customWidth="1"/>
    <col min="11507" max="11507" width="12.5703125" style="101" customWidth="1"/>
    <col min="11508" max="11508" width="8" style="101" customWidth="1"/>
    <col min="11509" max="11510" width="11.85546875" style="101" customWidth="1"/>
    <col min="11511" max="11511" width="12" style="101" customWidth="1"/>
    <col min="11512" max="11512" width="12.5703125" style="101" customWidth="1"/>
    <col min="11513" max="11753" width="8" style="101"/>
    <col min="11754" max="11754" width="40.5703125" style="101" customWidth="1"/>
    <col min="11755" max="11756" width="8" style="101" customWidth="1"/>
    <col min="11757" max="11757" width="13.28515625" style="101" customWidth="1"/>
    <col min="11758" max="11758" width="13.5703125" style="101" customWidth="1"/>
    <col min="11759" max="11759" width="13.85546875" style="101" customWidth="1"/>
    <col min="11760" max="11760" width="13.140625" style="101" customWidth="1"/>
    <col min="11761" max="11761" width="13" style="101" customWidth="1"/>
    <col min="11762" max="11762" width="10.5703125" style="101" customWidth="1"/>
    <col min="11763" max="11763" width="12.5703125" style="101" customWidth="1"/>
    <col min="11764" max="11764" width="8" style="101" customWidth="1"/>
    <col min="11765" max="11766" width="11.85546875" style="101" customWidth="1"/>
    <col min="11767" max="11767" width="12" style="101" customWidth="1"/>
    <col min="11768" max="11768" width="12.5703125" style="101" customWidth="1"/>
    <col min="11769" max="12009" width="8" style="101"/>
    <col min="12010" max="12010" width="40.5703125" style="101" customWidth="1"/>
    <col min="12011" max="12012" width="8" style="101" customWidth="1"/>
    <col min="12013" max="12013" width="13.28515625" style="101" customWidth="1"/>
    <col min="12014" max="12014" width="13.5703125" style="101" customWidth="1"/>
    <col min="12015" max="12015" width="13.85546875" style="101" customWidth="1"/>
    <col min="12016" max="12016" width="13.140625" style="101" customWidth="1"/>
    <col min="12017" max="12017" width="13" style="101" customWidth="1"/>
    <col min="12018" max="12018" width="10.5703125" style="101" customWidth="1"/>
    <col min="12019" max="12019" width="12.5703125" style="101" customWidth="1"/>
    <col min="12020" max="12020" width="8" style="101" customWidth="1"/>
    <col min="12021" max="12022" width="11.85546875" style="101" customWidth="1"/>
    <col min="12023" max="12023" width="12" style="101" customWidth="1"/>
    <col min="12024" max="12024" width="12.5703125" style="101" customWidth="1"/>
    <col min="12025" max="12265" width="8" style="101"/>
    <col min="12266" max="12266" width="40.5703125" style="101" customWidth="1"/>
    <col min="12267" max="12268" width="8" style="101" customWidth="1"/>
    <col min="12269" max="12269" width="13.28515625" style="101" customWidth="1"/>
    <col min="12270" max="12270" width="13.5703125" style="101" customWidth="1"/>
    <col min="12271" max="12271" width="13.85546875" style="101" customWidth="1"/>
    <col min="12272" max="12272" width="13.140625" style="101" customWidth="1"/>
    <col min="12273" max="12273" width="13" style="101" customWidth="1"/>
    <col min="12274" max="12274" width="10.5703125" style="101" customWidth="1"/>
    <col min="12275" max="12275" width="12.5703125" style="101" customWidth="1"/>
    <col min="12276" max="12276" width="8" style="101" customWidth="1"/>
    <col min="12277" max="12278" width="11.85546875" style="101" customWidth="1"/>
    <col min="12279" max="12279" width="12" style="101" customWidth="1"/>
    <col min="12280" max="12280" width="12.5703125" style="101" customWidth="1"/>
    <col min="12281" max="12521" width="8" style="101"/>
    <col min="12522" max="12522" width="40.5703125" style="101" customWidth="1"/>
    <col min="12523" max="12524" width="8" style="101" customWidth="1"/>
    <col min="12525" max="12525" width="13.28515625" style="101" customWidth="1"/>
    <col min="12526" max="12526" width="13.5703125" style="101" customWidth="1"/>
    <col min="12527" max="12527" width="13.85546875" style="101" customWidth="1"/>
    <col min="12528" max="12528" width="13.140625" style="101" customWidth="1"/>
    <col min="12529" max="12529" width="13" style="101" customWidth="1"/>
    <col min="12530" max="12530" width="10.5703125" style="101" customWidth="1"/>
    <col min="12531" max="12531" width="12.5703125" style="101" customWidth="1"/>
    <col min="12532" max="12532" width="8" style="101" customWidth="1"/>
    <col min="12533" max="12534" width="11.85546875" style="101" customWidth="1"/>
    <col min="12535" max="12535" width="12" style="101" customWidth="1"/>
    <col min="12536" max="12536" width="12.5703125" style="101" customWidth="1"/>
    <col min="12537" max="12777" width="8" style="101"/>
    <col min="12778" max="12778" width="40.5703125" style="101" customWidth="1"/>
    <col min="12779" max="12780" width="8" style="101" customWidth="1"/>
    <col min="12781" max="12781" width="13.28515625" style="101" customWidth="1"/>
    <col min="12782" max="12782" width="13.5703125" style="101" customWidth="1"/>
    <col min="12783" max="12783" width="13.85546875" style="101" customWidth="1"/>
    <col min="12784" max="12784" width="13.140625" style="101" customWidth="1"/>
    <col min="12785" max="12785" width="13" style="101" customWidth="1"/>
    <col min="12786" max="12786" width="10.5703125" style="101" customWidth="1"/>
    <col min="12787" max="12787" width="12.5703125" style="101" customWidth="1"/>
    <col min="12788" max="12788" width="8" style="101" customWidth="1"/>
    <col min="12789" max="12790" width="11.85546875" style="101" customWidth="1"/>
    <col min="12791" max="12791" width="12" style="101" customWidth="1"/>
    <col min="12792" max="12792" width="12.5703125" style="101" customWidth="1"/>
    <col min="12793" max="13033" width="8" style="101"/>
    <col min="13034" max="13034" width="40.5703125" style="101" customWidth="1"/>
    <col min="13035" max="13036" width="8" style="101" customWidth="1"/>
    <col min="13037" max="13037" width="13.28515625" style="101" customWidth="1"/>
    <col min="13038" max="13038" width="13.5703125" style="101" customWidth="1"/>
    <col min="13039" max="13039" width="13.85546875" style="101" customWidth="1"/>
    <col min="13040" max="13040" width="13.140625" style="101" customWidth="1"/>
    <col min="13041" max="13041" width="13" style="101" customWidth="1"/>
    <col min="13042" max="13042" width="10.5703125" style="101" customWidth="1"/>
    <col min="13043" max="13043" width="12.5703125" style="101" customWidth="1"/>
    <col min="13044" max="13044" width="8" style="101" customWidth="1"/>
    <col min="13045" max="13046" width="11.85546875" style="101" customWidth="1"/>
    <col min="13047" max="13047" width="12" style="101" customWidth="1"/>
    <col min="13048" max="13048" width="12.5703125" style="101" customWidth="1"/>
    <col min="13049" max="13289" width="8" style="101"/>
    <col min="13290" max="13290" width="40.5703125" style="101" customWidth="1"/>
    <col min="13291" max="13292" width="8" style="101" customWidth="1"/>
    <col min="13293" max="13293" width="13.28515625" style="101" customWidth="1"/>
    <col min="13294" max="13294" width="13.5703125" style="101" customWidth="1"/>
    <col min="13295" max="13295" width="13.85546875" style="101" customWidth="1"/>
    <col min="13296" max="13296" width="13.140625" style="101" customWidth="1"/>
    <col min="13297" max="13297" width="13" style="101" customWidth="1"/>
    <col min="13298" max="13298" width="10.5703125" style="101" customWidth="1"/>
    <col min="13299" max="13299" width="12.5703125" style="101" customWidth="1"/>
    <col min="13300" max="13300" width="8" style="101" customWidth="1"/>
    <col min="13301" max="13302" width="11.85546875" style="101" customWidth="1"/>
    <col min="13303" max="13303" width="12" style="101" customWidth="1"/>
    <col min="13304" max="13304" width="12.5703125" style="101" customWidth="1"/>
    <col min="13305" max="13545" width="8" style="101"/>
    <col min="13546" max="13546" width="40.5703125" style="101" customWidth="1"/>
    <col min="13547" max="13548" width="8" style="101" customWidth="1"/>
    <col min="13549" max="13549" width="13.28515625" style="101" customWidth="1"/>
    <col min="13550" max="13550" width="13.5703125" style="101" customWidth="1"/>
    <col min="13551" max="13551" width="13.85546875" style="101" customWidth="1"/>
    <col min="13552" max="13552" width="13.140625" style="101" customWidth="1"/>
    <col min="13553" max="13553" width="13" style="101" customWidth="1"/>
    <col min="13554" max="13554" width="10.5703125" style="101" customWidth="1"/>
    <col min="13555" max="13555" width="12.5703125" style="101" customWidth="1"/>
    <col min="13556" max="13556" width="8" style="101" customWidth="1"/>
    <col min="13557" max="13558" width="11.85546875" style="101" customWidth="1"/>
    <col min="13559" max="13559" width="12" style="101" customWidth="1"/>
    <col min="13560" max="13560" width="12.5703125" style="101" customWidth="1"/>
    <col min="13561" max="13801" width="8" style="101"/>
    <col min="13802" max="13802" width="40.5703125" style="101" customWidth="1"/>
    <col min="13803" max="13804" width="8" style="101" customWidth="1"/>
    <col min="13805" max="13805" width="13.28515625" style="101" customWidth="1"/>
    <col min="13806" max="13806" width="13.5703125" style="101" customWidth="1"/>
    <col min="13807" max="13807" width="13.85546875" style="101" customWidth="1"/>
    <col min="13808" max="13808" width="13.140625" style="101" customWidth="1"/>
    <col min="13809" max="13809" width="13" style="101" customWidth="1"/>
    <col min="13810" max="13810" width="10.5703125" style="101" customWidth="1"/>
    <col min="13811" max="13811" width="12.5703125" style="101" customWidth="1"/>
    <col min="13812" max="13812" width="8" style="101" customWidth="1"/>
    <col min="13813" max="13814" width="11.85546875" style="101" customWidth="1"/>
    <col min="13815" max="13815" width="12" style="101" customWidth="1"/>
    <col min="13816" max="13816" width="12.5703125" style="101" customWidth="1"/>
    <col min="13817" max="14057" width="8" style="101"/>
    <col min="14058" max="14058" width="40.5703125" style="101" customWidth="1"/>
    <col min="14059" max="14060" width="8" style="101" customWidth="1"/>
    <col min="14061" max="14061" width="13.28515625" style="101" customWidth="1"/>
    <col min="14062" max="14062" width="13.5703125" style="101" customWidth="1"/>
    <col min="14063" max="14063" width="13.85546875" style="101" customWidth="1"/>
    <col min="14064" max="14064" width="13.140625" style="101" customWidth="1"/>
    <col min="14065" max="14065" width="13" style="101" customWidth="1"/>
    <col min="14066" max="14066" width="10.5703125" style="101" customWidth="1"/>
    <col min="14067" max="14067" width="12.5703125" style="101" customWidth="1"/>
    <col min="14068" max="14068" width="8" style="101" customWidth="1"/>
    <col min="14069" max="14070" width="11.85546875" style="101" customWidth="1"/>
    <col min="14071" max="14071" width="12" style="101" customWidth="1"/>
    <col min="14072" max="14072" width="12.5703125" style="101" customWidth="1"/>
    <col min="14073" max="14313" width="8" style="101"/>
    <col min="14314" max="14314" width="40.5703125" style="101" customWidth="1"/>
    <col min="14315" max="14316" width="8" style="101" customWidth="1"/>
    <col min="14317" max="14317" width="13.28515625" style="101" customWidth="1"/>
    <col min="14318" max="14318" width="13.5703125" style="101" customWidth="1"/>
    <col min="14319" max="14319" width="13.85546875" style="101" customWidth="1"/>
    <col min="14320" max="14320" width="13.140625" style="101" customWidth="1"/>
    <col min="14321" max="14321" width="13" style="101" customWidth="1"/>
    <col min="14322" max="14322" width="10.5703125" style="101" customWidth="1"/>
    <col min="14323" max="14323" width="12.5703125" style="101" customWidth="1"/>
    <col min="14324" max="14324" width="8" style="101" customWidth="1"/>
    <col min="14325" max="14326" width="11.85546875" style="101" customWidth="1"/>
    <col min="14327" max="14327" width="12" style="101" customWidth="1"/>
    <col min="14328" max="14328" width="12.5703125" style="101" customWidth="1"/>
    <col min="14329" max="14569" width="8" style="101"/>
    <col min="14570" max="14570" width="40.5703125" style="101" customWidth="1"/>
    <col min="14571" max="14572" width="8" style="101" customWidth="1"/>
    <col min="14573" max="14573" width="13.28515625" style="101" customWidth="1"/>
    <col min="14574" max="14574" width="13.5703125" style="101" customWidth="1"/>
    <col min="14575" max="14575" width="13.85546875" style="101" customWidth="1"/>
    <col min="14576" max="14576" width="13.140625" style="101" customWidth="1"/>
    <col min="14577" max="14577" width="13" style="101" customWidth="1"/>
    <col min="14578" max="14578" width="10.5703125" style="101" customWidth="1"/>
    <col min="14579" max="14579" width="12.5703125" style="101" customWidth="1"/>
    <col min="14580" max="14580" width="8" style="101" customWidth="1"/>
    <col min="14581" max="14582" width="11.85546875" style="101" customWidth="1"/>
    <col min="14583" max="14583" width="12" style="101" customWidth="1"/>
    <col min="14584" max="14584" width="12.5703125" style="101" customWidth="1"/>
    <col min="14585" max="14825" width="8" style="101"/>
    <col min="14826" max="14826" width="40.5703125" style="101" customWidth="1"/>
    <col min="14827" max="14828" width="8" style="101" customWidth="1"/>
    <col min="14829" max="14829" width="13.28515625" style="101" customWidth="1"/>
    <col min="14830" max="14830" width="13.5703125" style="101" customWidth="1"/>
    <col min="14831" max="14831" width="13.85546875" style="101" customWidth="1"/>
    <col min="14832" max="14832" width="13.140625" style="101" customWidth="1"/>
    <col min="14833" max="14833" width="13" style="101" customWidth="1"/>
    <col min="14834" max="14834" width="10.5703125" style="101" customWidth="1"/>
    <col min="14835" max="14835" width="12.5703125" style="101" customWidth="1"/>
    <col min="14836" max="14836" width="8" style="101" customWidth="1"/>
    <col min="14837" max="14838" width="11.85546875" style="101" customWidth="1"/>
    <col min="14839" max="14839" width="12" style="101" customWidth="1"/>
    <col min="14840" max="14840" width="12.5703125" style="101" customWidth="1"/>
    <col min="14841" max="15081" width="8" style="101"/>
    <col min="15082" max="15082" width="40.5703125" style="101" customWidth="1"/>
    <col min="15083" max="15084" width="8" style="101" customWidth="1"/>
    <col min="15085" max="15085" width="13.28515625" style="101" customWidth="1"/>
    <col min="15086" max="15086" width="13.5703125" style="101" customWidth="1"/>
    <col min="15087" max="15087" width="13.85546875" style="101" customWidth="1"/>
    <col min="15088" max="15088" width="13.140625" style="101" customWidth="1"/>
    <col min="15089" max="15089" width="13" style="101" customWidth="1"/>
    <col min="15090" max="15090" width="10.5703125" style="101" customWidth="1"/>
    <col min="15091" max="15091" width="12.5703125" style="101" customWidth="1"/>
    <col min="15092" max="15092" width="8" style="101" customWidth="1"/>
    <col min="15093" max="15094" width="11.85546875" style="101" customWidth="1"/>
    <col min="15095" max="15095" width="12" style="101" customWidth="1"/>
    <col min="15096" max="15096" width="12.5703125" style="101" customWidth="1"/>
    <col min="15097" max="15337" width="8" style="101"/>
    <col min="15338" max="15338" width="40.5703125" style="101" customWidth="1"/>
    <col min="15339" max="15340" width="8" style="101" customWidth="1"/>
    <col min="15341" max="15341" width="13.28515625" style="101" customWidth="1"/>
    <col min="15342" max="15342" width="13.5703125" style="101" customWidth="1"/>
    <col min="15343" max="15343" width="13.85546875" style="101" customWidth="1"/>
    <col min="15344" max="15344" width="13.140625" style="101" customWidth="1"/>
    <col min="15345" max="15345" width="13" style="101" customWidth="1"/>
    <col min="15346" max="15346" width="10.5703125" style="101" customWidth="1"/>
    <col min="15347" max="15347" width="12.5703125" style="101" customWidth="1"/>
    <col min="15348" max="15348" width="8" style="101" customWidth="1"/>
    <col min="15349" max="15350" width="11.85546875" style="101" customWidth="1"/>
    <col min="15351" max="15351" width="12" style="101" customWidth="1"/>
    <col min="15352" max="15352" width="12.5703125" style="101" customWidth="1"/>
    <col min="15353" max="15593" width="8" style="101"/>
    <col min="15594" max="15594" width="40.5703125" style="101" customWidth="1"/>
    <col min="15595" max="15596" width="8" style="101" customWidth="1"/>
    <col min="15597" max="15597" width="13.28515625" style="101" customWidth="1"/>
    <col min="15598" max="15598" width="13.5703125" style="101" customWidth="1"/>
    <col min="15599" max="15599" width="13.85546875" style="101" customWidth="1"/>
    <col min="15600" max="15600" width="13.140625" style="101" customWidth="1"/>
    <col min="15601" max="15601" width="13" style="101" customWidth="1"/>
    <col min="15602" max="15602" width="10.5703125" style="101" customWidth="1"/>
    <col min="15603" max="15603" width="12.5703125" style="101" customWidth="1"/>
    <col min="15604" max="15604" width="8" style="101" customWidth="1"/>
    <col min="15605" max="15606" width="11.85546875" style="101" customWidth="1"/>
    <col min="15607" max="15607" width="12" style="101" customWidth="1"/>
    <col min="15608" max="15608" width="12.5703125" style="101" customWidth="1"/>
    <col min="15609" max="15849" width="8" style="101"/>
    <col min="15850" max="15850" width="40.5703125" style="101" customWidth="1"/>
    <col min="15851" max="15852" width="8" style="101" customWidth="1"/>
    <col min="15853" max="15853" width="13.28515625" style="101" customWidth="1"/>
    <col min="15854" max="15854" width="13.5703125" style="101" customWidth="1"/>
    <col min="15855" max="15855" width="13.85546875" style="101" customWidth="1"/>
    <col min="15856" max="15856" width="13.140625" style="101" customWidth="1"/>
    <col min="15857" max="15857" width="13" style="101" customWidth="1"/>
    <col min="15858" max="15858" width="10.5703125" style="101" customWidth="1"/>
    <col min="15859" max="15859" width="12.5703125" style="101" customWidth="1"/>
    <col min="15860" max="15860" width="8" style="101" customWidth="1"/>
    <col min="15861" max="15862" width="11.85546875" style="101" customWidth="1"/>
    <col min="15863" max="15863" width="12" style="101" customWidth="1"/>
    <col min="15864" max="15864" width="12.5703125" style="101" customWidth="1"/>
    <col min="15865" max="16105" width="8" style="101"/>
    <col min="16106" max="16106" width="40.5703125" style="101" customWidth="1"/>
    <col min="16107" max="16108" width="8" style="101" customWidth="1"/>
    <col min="16109" max="16109" width="13.28515625" style="101" customWidth="1"/>
    <col min="16110" max="16110" width="13.5703125" style="101" customWidth="1"/>
    <col min="16111" max="16111" width="13.85546875" style="101" customWidth="1"/>
    <col min="16112" max="16112" width="13.140625" style="101" customWidth="1"/>
    <col min="16113" max="16113" width="13" style="101" customWidth="1"/>
    <col min="16114" max="16114" width="10.5703125" style="101" customWidth="1"/>
    <col min="16115" max="16115" width="12.5703125" style="101" customWidth="1"/>
    <col min="16116" max="16116" width="8" style="101" customWidth="1"/>
    <col min="16117" max="16118" width="11.85546875" style="101" customWidth="1"/>
    <col min="16119" max="16119" width="12" style="101" customWidth="1"/>
    <col min="16120" max="16120" width="12.5703125" style="101" customWidth="1"/>
    <col min="16121" max="16384" width="8" style="101"/>
  </cols>
  <sheetData>
    <row r="1" spans="1:12" s="92" customFormat="1" ht="15" customHeight="1">
      <c r="A1" s="84" t="str">
        <f>[1]BYDEPT!A1</f>
        <v>CY 2017 PROGRAM, ALLOTMENT RELEASES, BALANCE</v>
      </c>
      <c r="B1" s="85"/>
      <c r="C1" s="85"/>
      <c r="D1" s="85"/>
      <c r="E1" s="86"/>
      <c r="F1" s="87"/>
      <c r="G1" s="87"/>
      <c r="H1" s="87"/>
      <c r="I1" s="88"/>
      <c r="J1" s="89"/>
      <c r="K1" s="90"/>
      <c r="L1" s="89"/>
    </row>
    <row r="2" spans="1:12" s="92" customFormat="1" ht="15" customHeight="1">
      <c r="A2" s="84" t="str">
        <f>[1]BYDEPT!A2</f>
        <v>JANUARY 1- APRIL 30, 2017</v>
      </c>
      <c r="B2" s="85"/>
      <c r="C2" s="85"/>
      <c r="D2" s="85"/>
      <c r="E2" s="93"/>
      <c r="F2" s="86"/>
      <c r="G2" s="86"/>
      <c r="H2" s="94"/>
      <c r="I2" s="95"/>
      <c r="J2" s="93"/>
      <c r="K2" s="90"/>
      <c r="L2" s="93"/>
    </row>
    <row r="3" spans="1:12" s="91" customFormat="1" ht="15.75" customHeight="1">
      <c r="A3" s="85" t="s">
        <v>1</v>
      </c>
      <c r="B3" s="85"/>
      <c r="C3" s="85"/>
      <c r="D3" s="85"/>
      <c r="E3" s="96"/>
      <c r="F3" s="96"/>
      <c r="G3" s="96"/>
      <c r="H3" s="97"/>
      <c r="I3" s="98"/>
      <c r="J3" s="96"/>
      <c r="K3" s="99"/>
      <c r="L3" s="96"/>
    </row>
    <row r="4" spans="1:12" ht="27" customHeight="1">
      <c r="A4" s="341" t="s">
        <v>2</v>
      </c>
      <c r="B4" s="342" t="s">
        <v>40</v>
      </c>
      <c r="C4" s="342" t="s">
        <v>41</v>
      </c>
      <c r="D4" s="345" t="s">
        <v>40</v>
      </c>
      <c r="E4" s="348" t="s">
        <v>42</v>
      </c>
      <c r="F4" s="348"/>
      <c r="G4" s="348"/>
      <c r="H4" s="352" t="s">
        <v>43</v>
      </c>
      <c r="I4" s="349" t="s">
        <v>5</v>
      </c>
      <c r="J4" s="352" t="s">
        <v>44</v>
      </c>
      <c r="K4" s="100"/>
      <c r="L4" s="355" t="s">
        <v>45</v>
      </c>
    </row>
    <row r="5" spans="1:12" ht="10.5" customHeight="1">
      <c r="A5" s="341"/>
      <c r="B5" s="343"/>
      <c r="C5" s="343"/>
      <c r="D5" s="346"/>
      <c r="E5" s="352" t="s">
        <v>46</v>
      </c>
      <c r="F5" s="352" t="s">
        <v>41</v>
      </c>
      <c r="G5" s="352" t="s">
        <v>47</v>
      </c>
      <c r="H5" s="353"/>
      <c r="I5" s="350"/>
      <c r="J5" s="353"/>
      <c r="K5" s="100"/>
      <c r="L5" s="356"/>
    </row>
    <row r="6" spans="1:12" ht="17.25" customHeight="1">
      <c r="A6" s="341"/>
      <c r="B6" s="344"/>
      <c r="C6" s="344"/>
      <c r="D6" s="347"/>
      <c r="E6" s="354"/>
      <c r="F6" s="354"/>
      <c r="G6" s="354"/>
      <c r="H6" s="354"/>
      <c r="I6" s="351"/>
      <c r="J6" s="354"/>
      <c r="K6" s="100"/>
      <c r="L6" s="357"/>
    </row>
    <row r="7" spans="1:12" ht="19.5" customHeight="1">
      <c r="A7" s="102" t="s">
        <v>48</v>
      </c>
      <c r="B7" s="103"/>
      <c r="C7" s="103"/>
      <c r="D7" s="103"/>
      <c r="E7" s="104">
        <f>E8+E97</f>
        <v>2431986952</v>
      </c>
      <c r="F7" s="105">
        <f>F8+F97</f>
        <v>0</v>
      </c>
      <c r="G7" s="106">
        <f>G8+G97</f>
        <v>2431986952</v>
      </c>
      <c r="H7" s="107">
        <f>H8+H97</f>
        <v>1825558907</v>
      </c>
      <c r="I7" s="108">
        <f t="shared" ref="I7:I50" si="0">H7/G7</f>
        <v>0.75064502525340848</v>
      </c>
      <c r="J7" s="107">
        <f>J8+J97</f>
        <v>606428045</v>
      </c>
      <c r="L7" s="107"/>
    </row>
    <row r="8" spans="1:12" s="114" customFormat="1" ht="18.75" customHeight="1">
      <c r="A8" s="109" t="s">
        <v>49</v>
      </c>
      <c r="B8" s="109"/>
      <c r="C8" s="109"/>
      <c r="D8" s="109"/>
      <c r="E8" s="110">
        <f>SUM(E9:E15)+SUM(E18:E23)+SUM(E26:E29)+SUM(E32:E33)+SUM(E36:E52)</f>
        <v>1968797453</v>
      </c>
      <c r="F8" s="110">
        <f t="shared" ref="F8:H8" si="1">SUM(F9:F15)+SUM(F18:F23)+SUM(F26:F29)+SUM(F32:F33)+SUM(F36:F52)</f>
        <v>0</v>
      </c>
      <c r="G8" s="111">
        <f t="shared" si="1"/>
        <v>1968797453</v>
      </c>
      <c r="H8" s="112">
        <f t="shared" si="1"/>
        <v>1676569666</v>
      </c>
      <c r="I8" s="113">
        <f t="shared" si="0"/>
        <v>0.85157041596396255</v>
      </c>
      <c r="J8" s="112">
        <f>SUM(J9:J15)+SUM(J18:J23)+SUM(J26:J29)+SUM(J32:J33)+SUM(J36:J52)</f>
        <v>292227787</v>
      </c>
      <c r="L8" s="112"/>
    </row>
    <row r="9" spans="1:12" ht="18" customHeight="1">
      <c r="A9" s="116" t="s">
        <v>50</v>
      </c>
      <c r="B9" s="18"/>
      <c r="C9" s="18"/>
      <c r="D9" s="18"/>
      <c r="E9" s="117">
        <f>[1]BYDEPT!F9</f>
        <v>14975626</v>
      </c>
      <c r="F9" s="117">
        <f>[1]BYDEPT!AE9</f>
        <v>0</v>
      </c>
      <c r="G9" s="118">
        <f t="shared" ref="G9:G14" si="2">E9+F9</f>
        <v>14975626</v>
      </c>
      <c r="H9" s="119">
        <f>[1]BYDEPT!BD9</f>
        <v>14486509</v>
      </c>
      <c r="I9" s="120">
        <f t="shared" si="0"/>
        <v>0.96733912826081525</v>
      </c>
      <c r="J9" s="119">
        <f t="shared" ref="J9:J14" si="3">G9-H9</f>
        <v>489117</v>
      </c>
      <c r="L9" s="119"/>
    </row>
    <row r="10" spans="1:12" ht="16.5" customHeight="1">
      <c r="A10" s="116" t="s">
        <v>51</v>
      </c>
      <c r="B10" s="18"/>
      <c r="C10" s="18"/>
      <c r="D10" s="18"/>
      <c r="E10" s="117">
        <f>[1]BYDEPT!F10</f>
        <v>20170858</v>
      </c>
      <c r="F10" s="117">
        <f>[1]BYDEPT!AE10</f>
        <v>-4384938</v>
      </c>
      <c r="G10" s="118">
        <f t="shared" si="2"/>
        <v>15785920</v>
      </c>
      <c r="H10" s="119">
        <f>[1]BYDEPT!BD10</f>
        <v>15604156</v>
      </c>
      <c r="I10" s="120">
        <f t="shared" si="0"/>
        <v>0.98848568851229446</v>
      </c>
      <c r="J10" s="119">
        <f t="shared" si="3"/>
        <v>181764</v>
      </c>
      <c r="L10" s="119"/>
    </row>
    <row r="11" spans="1:12" ht="16.5" customHeight="1">
      <c r="A11" s="116" t="s">
        <v>52</v>
      </c>
      <c r="B11" s="18"/>
      <c r="C11" s="18"/>
      <c r="D11" s="18"/>
      <c r="E11" s="117">
        <f>[1]BYDEPT!F11</f>
        <v>428618</v>
      </c>
      <c r="F11" s="117">
        <f>[1]BYDEPT!AE11</f>
        <v>0</v>
      </c>
      <c r="G11" s="118">
        <f t="shared" si="2"/>
        <v>428618</v>
      </c>
      <c r="H11" s="119">
        <f>[1]BYDEPT!BD11</f>
        <v>428618</v>
      </c>
      <c r="I11" s="120">
        <f t="shared" si="0"/>
        <v>1</v>
      </c>
      <c r="J11" s="119">
        <f t="shared" si="3"/>
        <v>0</v>
      </c>
      <c r="L11" s="119"/>
    </row>
    <row r="12" spans="1:12" ht="16.5" customHeight="1">
      <c r="A12" s="116" t="s">
        <v>53</v>
      </c>
      <c r="B12" s="18"/>
      <c r="C12" s="18"/>
      <c r="D12" s="18"/>
      <c r="E12" s="117">
        <f>[1]BYDEPT!F12</f>
        <v>9801491</v>
      </c>
      <c r="F12" s="117">
        <f>[1]BYDEPT!AE12</f>
        <v>0</v>
      </c>
      <c r="G12" s="118">
        <f t="shared" si="2"/>
        <v>9801491</v>
      </c>
      <c r="H12" s="119">
        <f>[1]BYDEPT!BD12</f>
        <v>9485257</v>
      </c>
      <c r="I12" s="120">
        <f t="shared" si="0"/>
        <v>0.96773613320667229</v>
      </c>
      <c r="J12" s="119">
        <f t="shared" si="3"/>
        <v>316234</v>
      </c>
      <c r="L12" s="119"/>
    </row>
    <row r="13" spans="1:12" ht="16.5" customHeight="1">
      <c r="A13" s="116" t="s">
        <v>54</v>
      </c>
      <c r="B13" s="18"/>
      <c r="C13" s="18"/>
      <c r="D13" s="18"/>
      <c r="E13" s="117">
        <f>[1]BYDEPT!F13</f>
        <v>45222425</v>
      </c>
      <c r="F13" s="117">
        <f>[1]BYDEPT!AE13</f>
        <v>-6000000</v>
      </c>
      <c r="G13" s="118">
        <f t="shared" si="2"/>
        <v>39222425</v>
      </c>
      <c r="H13" s="119">
        <f>[1]BYDEPT!BD13</f>
        <v>39138313</v>
      </c>
      <c r="I13" s="120">
        <f t="shared" si="0"/>
        <v>0.99785551250337023</v>
      </c>
      <c r="J13" s="119">
        <f t="shared" si="3"/>
        <v>84112</v>
      </c>
      <c r="L13" s="119"/>
    </row>
    <row r="14" spans="1:12" ht="16.5" customHeight="1">
      <c r="A14" s="116" t="s">
        <v>55</v>
      </c>
      <c r="B14" s="18"/>
      <c r="C14" s="18"/>
      <c r="D14" s="18"/>
      <c r="E14" s="117">
        <f>[1]BYDEPT!F14</f>
        <v>1430019</v>
      </c>
      <c r="F14" s="117">
        <f>[1]BYDEPT!AE14</f>
        <v>197144</v>
      </c>
      <c r="G14" s="118">
        <f t="shared" si="2"/>
        <v>1627163</v>
      </c>
      <c r="H14" s="119">
        <f>[1]BYDEPT!BD14</f>
        <v>1605659</v>
      </c>
      <c r="I14" s="120">
        <f t="shared" si="0"/>
        <v>0.98678436026384575</v>
      </c>
      <c r="J14" s="119">
        <f t="shared" si="3"/>
        <v>21504</v>
      </c>
      <c r="L14" s="119"/>
    </row>
    <row r="15" spans="1:12" ht="16.5" customHeight="1">
      <c r="A15" s="116" t="s">
        <v>56</v>
      </c>
      <c r="B15" s="18"/>
      <c r="C15" s="18"/>
      <c r="D15" s="18"/>
      <c r="E15" s="117">
        <f>+[1]BYDEPT!F15</f>
        <v>544109087</v>
      </c>
      <c r="F15" s="117">
        <f>SUM(F16:F17)</f>
        <v>-109313555</v>
      </c>
      <c r="G15" s="118">
        <f>SUM(G16:G17)</f>
        <v>434795532</v>
      </c>
      <c r="H15" s="119">
        <f>SUM(H16:H17)</f>
        <v>376963739</v>
      </c>
      <c r="I15" s="120">
        <f t="shared" si="0"/>
        <v>0.86699082961137697</v>
      </c>
      <c r="J15" s="119">
        <f>SUM(J16:J17)</f>
        <v>57831793</v>
      </c>
      <c r="L15" s="119"/>
    </row>
    <row r="16" spans="1:12" ht="15.75" hidden="1" customHeight="1">
      <c r="A16" s="116" t="s">
        <v>57</v>
      </c>
      <c r="B16" s="18"/>
      <c r="C16" s="18"/>
      <c r="D16" s="18"/>
      <c r="E16" s="117">
        <f>[1]BYDEPT!F16</f>
        <v>59941572</v>
      </c>
      <c r="F16" s="117">
        <f>[1]BYDEPT!AE16</f>
        <v>23988218</v>
      </c>
      <c r="G16" s="118">
        <f t="shared" ref="G16:G22" si="4">E16+F16</f>
        <v>83929790</v>
      </c>
      <c r="H16" s="119">
        <f>[1]BYDEPT!BD16</f>
        <v>72454985</v>
      </c>
      <c r="I16" s="120">
        <f t="shared" si="0"/>
        <v>0.86328090419385062</v>
      </c>
      <c r="J16" s="119">
        <f t="shared" ref="J16:J22" si="5">G16-H16</f>
        <v>11474805</v>
      </c>
      <c r="L16" s="119"/>
    </row>
    <row r="17" spans="1:12" ht="16.5" hidden="1" customHeight="1">
      <c r="A17" s="116" t="s">
        <v>58</v>
      </c>
      <c r="B17" s="18"/>
      <c r="C17" s="18"/>
      <c r="D17" s="18"/>
      <c r="E17" s="117">
        <f>[1]BYDEPT!F17</f>
        <v>484167515</v>
      </c>
      <c r="F17" s="117">
        <f>[1]BYDEPT!AE17</f>
        <v>-133301773</v>
      </c>
      <c r="G17" s="118">
        <f t="shared" si="4"/>
        <v>350865742</v>
      </c>
      <c r="H17" s="119">
        <f>[1]BYDEPT!BD17</f>
        <v>304508754</v>
      </c>
      <c r="I17" s="120">
        <f t="shared" si="0"/>
        <v>0.86787827236778226</v>
      </c>
      <c r="J17" s="119">
        <f t="shared" si="5"/>
        <v>46356988</v>
      </c>
      <c r="L17" s="119"/>
    </row>
    <row r="18" spans="1:12" ht="16.5" customHeight="1">
      <c r="A18" s="116" t="s">
        <v>59</v>
      </c>
      <c r="B18" s="18"/>
      <c r="C18" s="18"/>
      <c r="D18" s="18"/>
      <c r="E18" s="117">
        <f>[1]BYDEPT!F18</f>
        <v>58718377</v>
      </c>
      <c r="F18" s="117">
        <f>[1]BYDEPT!AE18</f>
        <v>0</v>
      </c>
      <c r="G18" s="118">
        <f t="shared" si="4"/>
        <v>58718377</v>
      </c>
      <c r="H18" s="119">
        <f>[1]BYDEPT!BD18</f>
        <v>51416839</v>
      </c>
      <c r="I18" s="120">
        <f t="shared" si="0"/>
        <v>0.87565156986542736</v>
      </c>
      <c r="J18" s="119">
        <f t="shared" si="5"/>
        <v>7301538</v>
      </c>
      <c r="L18" s="119"/>
    </row>
    <row r="19" spans="1:12" ht="16.5" customHeight="1">
      <c r="A19" s="116" t="s">
        <v>60</v>
      </c>
      <c r="B19" s="18"/>
      <c r="C19" s="18"/>
      <c r="D19" s="18"/>
      <c r="E19" s="117">
        <f>[1]BYDEPT!F19</f>
        <v>1100786</v>
      </c>
      <c r="F19" s="117">
        <f>[1]BYDEPT!AE19</f>
        <v>0</v>
      </c>
      <c r="G19" s="118">
        <f t="shared" si="4"/>
        <v>1100786</v>
      </c>
      <c r="H19" s="119">
        <f>[1]BYDEPT!BD19</f>
        <v>1093653</v>
      </c>
      <c r="I19" s="120">
        <f t="shared" si="0"/>
        <v>0.99352008473944986</v>
      </c>
      <c r="J19" s="119">
        <f t="shared" si="5"/>
        <v>7133</v>
      </c>
      <c r="L19" s="119"/>
    </row>
    <row r="20" spans="1:12" ht="16.5" customHeight="1">
      <c r="A20" s="116" t="s">
        <v>61</v>
      </c>
      <c r="B20" s="18"/>
      <c r="C20" s="18"/>
      <c r="D20" s="18"/>
      <c r="E20" s="117">
        <f>[1]BYDEPT!F20</f>
        <v>26645954</v>
      </c>
      <c r="F20" s="117">
        <f>[1]BYDEPT!AE20</f>
        <v>0</v>
      </c>
      <c r="G20" s="118">
        <f t="shared" si="4"/>
        <v>26645954</v>
      </c>
      <c r="H20" s="119">
        <f>[1]BYDEPT!BD20</f>
        <v>26547165</v>
      </c>
      <c r="I20" s="120">
        <f t="shared" si="0"/>
        <v>0.9962925328175527</v>
      </c>
      <c r="J20" s="119">
        <f t="shared" si="5"/>
        <v>98789</v>
      </c>
      <c r="L20" s="119"/>
    </row>
    <row r="21" spans="1:12" ht="16.5" customHeight="1">
      <c r="A21" s="116" t="s">
        <v>62</v>
      </c>
      <c r="B21" s="18"/>
      <c r="C21" s="18"/>
      <c r="D21" s="18"/>
      <c r="E21" s="117">
        <f>[1]BYDEPT!F21</f>
        <v>21500732</v>
      </c>
      <c r="F21" s="117">
        <f>[1]BYDEPT!AE21</f>
        <v>0</v>
      </c>
      <c r="G21" s="118">
        <f t="shared" si="4"/>
        <v>21500732</v>
      </c>
      <c r="H21" s="119">
        <f>[1]BYDEPT!BD21</f>
        <v>20775448</v>
      </c>
      <c r="I21" s="120">
        <f t="shared" si="0"/>
        <v>0.9662670089557881</v>
      </c>
      <c r="J21" s="119">
        <f t="shared" si="5"/>
        <v>725284</v>
      </c>
      <c r="L21" s="119"/>
    </row>
    <row r="22" spans="1:12" ht="16.5" customHeight="1">
      <c r="A22" s="116" t="s">
        <v>63</v>
      </c>
      <c r="B22" s="18"/>
      <c r="C22" s="18"/>
      <c r="D22" s="18"/>
      <c r="E22" s="117">
        <f>[1]BYDEPT!F22</f>
        <v>16593050</v>
      </c>
      <c r="F22" s="117">
        <f>[1]BYDEPT!AE22</f>
        <v>0</v>
      </c>
      <c r="G22" s="118">
        <f t="shared" si="4"/>
        <v>16593050</v>
      </c>
      <c r="H22" s="119">
        <f>[1]BYDEPT!BD22</f>
        <v>15394988</v>
      </c>
      <c r="I22" s="120">
        <f t="shared" si="0"/>
        <v>0.92779736094328646</v>
      </c>
      <c r="J22" s="119">
        <f t="shared" si="5"/>
        <v>1198062</v>
      </c>
      <c r="L22" s="119"/>
    </row>
    <row r="23" spans="1:12" ht="16.5" customHeight="1">
      <c r="A23" s="116" t="s">
        <v>64</v>
      </c>
      <c r="B23" s="18"/>
      <c r="C23" s="18"/>
      <c r="D23" s="18"/>
      <c r="E23" s="117">
        <f>+[1]BYDEPT!F23</f>
        <v>96336792</v>
      </c>
      <c r="F23" s="117">
        <f>SUM(F24:F25)</f>
        <v>0</v>
      </c>
      <c r="G23" s="118">
        <f>SUM(G24:G25)</f>
        <v>96336792</v>
      </c>
      <c r="H23" s="119">
        <f>SUM(H24:H25)</f>
        <v>82726479</v>
      </c>
      <c r="I23" s="120">
        <f t="shared" si="0"/>
        <v>0.85872154638489517</v>
      </c>
      <c r="J23" s="119">
        <f>SUM(J24:J25)</f>
        <v>13610313</v>
      </c>
      <c r="L23" s="119"/>
    </row>
    <row r="24" spans="1:12" ht="16.5" hidden="1" customHeight="1">
      <c r="A24" s="116" t="s">
        <v>57</v>
      </c>
      <c r="B24" s="18"/>
      <c r="C24" s="18"/>
      <c r="D24" s="18"/>
      <c r="E24" s="117">
        <f>[1]BYDEPT!F24</f>
        <v>60200461</v>
      </c>
      <c r="F24" s="117">
        <f>[1]BYDEPT!AE24</f>
        <v>-3234119</v>
      </c>
      <c r="G24" s="118">
        <f t="shared" ref="G24:G28" si="6">E24+F24</f>
        <v>56966342</v>
      </c>
      <c r="H24" s="119">
        <f>[1]BYDEPT!BD24</f>
        <v>47931859</v>
      </c>
      <c r="I24" s="120">
        <f t="shared" si="0"/>
        <v>0.84140665026376449</v>
      </c>
      <c r="J24" s="119">
        <f t="shared" ref="J24:J28" si="7">G24-H24</f>
        <v>9034483</v>
      </c>
      <c r="L24" s="119"/>
    </row>
    <row r="25" spans="1:12" ht="16.5" hidden="1" customHeight="1">
      <c r="A25" s="116" t="s">
        <v>58</v>
      </c>
      <c r="B25" s="18"/>
      <c r="C25" s="18"/>
      <c r="D25" s="18"/>
      <c r="E25" s="117">
        <f>[1]BYDEPT!F25</f>
        <v>36136331</v>
      </c>
      <c r="F25" s="117">
        <f>[1]BYDEPT!AE25</f>
        <v>3234119</v>
      </c>
      <c r="G25" s="118">
        <f t="shared" si="6"/>
        <v>39370450</v>
      </c>
      <c r="H25" s="119">
        <f>[1]BYDEPT!BD25</f>
        <v>34794620</v>
      </c>
      <c r="I25" s="120">
        <f t="shared" si="0"/>
        <v>0.88377501400161795</v>
      </c>
      <c r="J25" s="119">
        <f t="shared" si="7"/>
        <v>4575830</v>
      </c>
      <c r="L25" s="119"/>
    </row>
    <row r="26" spans="1:12" ht="16.5" customHeight="1">
      <c r="A26" s="116" t="s">
        <v>65</v>
      </c>
      <c r="B26" s="18"/>
      <c r="C26" s="18"/>
      <c r="D26" s="18"/>
      <c r="E26" s="117">
        <f>[1]BYDEPT!F26</f>
        <v>3533400</v>
      </c>
      <c r="F26" s="117">
        <f>[1]BYDEPT!AE26</f>
        <v>0</v>
      </c>
      <c r="G26" s="118">
        <f t="shared" si="6"/>
        <v>3533400</v>
      </c>
      <c r="H26" s="119">
        <f>[1]BYDEPT!BD26</f>
        <v>3514268</v>
      </c>
      <c r="I26" s="120">
        <f t="shared" si="0"/>
        <v>0.99458538518141171</v>
      </c>
      <c r="J26" s="119">
        <f t="shared" si="7"/>
        <v>19132</v>
      </c>
      <c r="L26" s="119"/>
    </row>
    <row r="27" spans="1:12" ht="16.5" customHeight="1">
      <c r="A27" s="116" t="s">
        <v>66</v>
      </c>
      <c r="B27" s="18"/>
      <c r="C27" s="18"/>
      <c r="D27" s="18"/>
      <c r="E27" s="117">
        <f>[1]BYDEPT!F27</f>
        <v>148037078</v>
      </c>
      <c r="F27" s="117">
        <f>[1]BYDEPT!AE27</f>
        <v>2000000</v>
      </c>
      <c r="G27" s="118">
        <f t="shared" si="6"/>
        <v>150037078</v>
      </c>
      <c r="H27" s="119">
        <f>[1]BYDEPT!BD27</f>
        <v>131857678</v>
      </c>
      <c r="I27" s="120">
        <f t="shared" si="0"/>
        <v>0.87883395063185643</v>
      </c>
      <c r="J27" s="119">
        <f t="shared" si="7"/>
        <v>18179400</v>
      </c>
      <c r="L27" s="119"/>
    </row>
    <row r="28" spans="1:12" ht="16.5" customHeight="1">
      <c r="A28" s="116" t="s">
        <v>67</v>
      </c>
      <c r="B28" s="18"/>
      <c r="C28" s="18"/>
      <c r="D28" s="18"/>
      <c r="E28" s="117">
        <f>[1]BYDEPT!F28</f>
        <v>15579477</v>
      </c>
      <c r="F28" s="117">
        <f>[1]BYDEPT!AE28</f>
        <v>0</v>
      </c>
      <c r="G28" s="118">
        <f t="shared" si="6"/>
        <v>15579477</v>
      </c>
      <c r="H28" s="119">
        <f>[1]BYDEPT!BD28</f>
        <v>15092617</v>
      </c>
      <c r="I28" s="120">
        <f t="shared" si="0"/>
        <v>0.96874991374870933</v>
      </c>
      <c r="J28" s="119">
        <f t="shared" si="7"/>
        <v>486860</v>
      </c>
      <c r="L28" s="119"/>
    </row>
    <row r="29" spans="1:12" ht="16.5" customHeight="1">
      <c r="A29" s="116" t="s">
        <v>68</v>
      </c>
      <c r="B29" s="18"/>
      <c r="C29" s="18"/>
      <c r="D29" s="18"/>
      <c r="E29" s="117">
        <f>+[1]BYDEPT!F29</f>
        <v>11438733</v>
      </c>
      <c r="F29" s="117">
        <f>SUM(F30:F31)</f>
        <v>0</v>
      </c>
      <c r="G29" s="118">
        <f>SUM(G30:G31)</f>
        <v>11438733</v>
      </c>
      <c r="H29" s="119">
        <f>SUM(H30:H31)</f>
        <v>11190511</v>
      </c>
      <c r="I29" s="120">
        <f t="shared" si="0"/>
        <v>0.97829986939987146</v>
      </c>
      <c r="J29" s="119">
        <f>SUM(J30:J31)</f>
        <v>248222</v>
      </c>
      <c r="L29" s="119"/>
    </row>
    <row r="30" spans="1:12" ht="16.5" hidden="1" customHeight="1">
      <c r="A30" s="116" t="s">
        <v>57</v>
      </c>
      <c r="B30" s="18"/>
      <c r="C30" s="18"/>
      <c r="D30" s="18"/>
      <c r="E30" s="117">
        <f>[1]BYDEPT!F30</f>
        <v>11438733</v>
      </c>
      <c r="F30" s="117">
        <f>[1]BYDEPT!AE30</f>
        <v>0</v>
      </c>
      <c r="G30" s="118">
        <f t="shared" ref="G30:G32" si="8">E30+F30</f>
        <v>11438733</v>
      </c>
      <c r="H30" s="119">
        <f>[1]BYDEPT!BD30</f>
        <v>11190511</v>
      </c>
      <c r="I30" s="120">
        <f t="shared" si="0"/>
        <v>0.97829986939987146</v>
      </c>
      <c r="J30" s="119">
        <f t="shared" ref="J30:J32" si="9">G30-H30</f>
        <v>248222</v>
      </c>
      <c r="L30" s="119"/>
    </row>
    <row r="31" spans="1:12" ht="18" hidden="1" customHeight="1">
      <c r="A31" s="116" t="s">
        <v>58</v>
      </c>
      <c r="B31" s="18"/>
      <c r="C31" s="18"/>
      <c r="D31" s="18"/>
      <c r="E31" s="117">
        <f>[1]BYDEPT!F31</f>
        <v>0</v>
      </c>
      <c r="F31" s="117">
        <f>[1]BYDEPT!AE31</f>
        <v>0</v>
      </c>
      <c r="G31" s="118">
        <f t="shared" si="8"/>
        <v>0</v>
      </c>
      <c r="H31" s="119">
        <f>[1]BYDEPT!BD31</f>
        <v>0</v>
      </c>
      <c r="I31" s="120" t="e">
        <f t="shared" si="0"/>
        <v>#DIV/0!</v>
      </c>
      <c r="J31" s="119">
        <f t="shared" si="9"/>
        <v>0</v>
      </c>
      <c r="L31" s="119"/>
    </row>
    <row r="32" spans="1:12" ht="16.5" customHeight="1">
      <c r="A32" s="116" t="s">
        <v>69</v>
      </c>
      <c r="B32" s="18"/>
      <c r="C32" s="18"/>
      <c r="D32" s="18"/>
      <c r="E32" s="117">
        <f>[1]BYDEPT!F32</f>
        <v>137182823</v>
      </c>
      <c r="F32" s="117">
        <f>[1]BYDEPT!AE32</f>
        <v>0</v>
      </c>
      <c r="G32" s="118">
        <f t="shared" si="8"/>
        <v>137182823</v>
      </c>
      <c r="H32" s="119">
        <f>[1]BYDEPT!BD32</f>
        <v>111653739</v>
      </c>
      <c r="I32" s="120">
        <f t="shared" si="0"/>
        <v>0.81390466064399336</v>
      </c>
      <c r="J32" s="119">
        <f t="shared" si="9"/>
        <v>25529084</v>
      </c>
      <c r="L32" s="119"/>
    </row>
    <row r="33" spans="1:12" ht="16.5" customHeight="1">
      <c r="A33" s="116" t="s">
        <v>70</v>
      </c>
      <c r="B33" s="18"/>
      <c r="C33" s="18"/>
      <c r="D33" s="18"/>
      <c r="E33" s="117">
        <f>+[1]BYDEPT!F33</f>
        <v>454721013</v>
      </c>
      <c r="F33" s="117">
        <f>SUM(F34:F35)</f>
        <v>115313555</v>
      </c>
      <c r="G33" s="118">
        <f>SUM(G34:G35)</f>
        <v>570034568</v>
      </c>
      <c r="H33" s="119">
        <f>SUM(H34:H35)</f>
        <v>427837866</v>
      </c>
      <c r="I33" s="120">
        <f t="shared" si="0"/>
        <v>0.75054722997079715</v>
      </c>
      <c r="J33" s="119">
        <f>SUM(J34:J35)</f>
        <v>142196702</v>
      </c>
      <c r="L33" s="119"/>
    </row>
    <row r="34" spans="1:12" ht="16.5" hidden="1" customHeight="1">
      <c r="A34" s="116" t="s">
        <v>57</v>
      </c>
      <c r="B34" s="18"/>
      <c r="C34" s="18"/>
      <c r="D34" s="18"/>
      <c r="E34" s="117">
        <f>[1]BYDEPT!F34</f>
        <v>288596258</v>
      </c>
      <c r="F34" s="117">
        <f>[1]BYDEPT!AE34</f>
        <v>115367606</v>
      </c>
      <c r="G34" s="118">
        <f t="shared" ref="G34:G50" si="10">E34+F34</f>
        <v>403963864</v>
      </c>
      <c r="H34" s="119">
        <f>[1]BYDEPT!BD34</f>
        <v>261887764</v>
      </c>
      <c r="I34" s="120">
        <f t="shared" si="0"/>
        <v>0.64829502670565597</v>
      </c>
      <c r="J34" s="119">
        <f t="shared" ref="J34:J50" si="11">G34-H34</f>
        <v>142076100</v>
      </c>
      <c r="L34" s="119"/>
    </row>
    <row r="35" spans="1:12" ht="16.5" hidden="1" customHeight="1">
      <c r="A35" s="116" t="s">
        <v>58</v>
      </c>
      <c r="B35" s="18"/>
      <c r="C35" s="18"/>
      <c r="D35" s="18"/>
      <c r="E35" s="117">
        <f>[1]BYDEPT!F35</f>
        <v>166124755</v>
      </c>
      <c r="F35" s="117">
        <f>[1]BYDEPT!AE35</f>
        <v>-54051</v>
      </c>
      <c r="G35" s="118">
        <f t="shared" si="10"/>
        <v>166070704</v>
      </c>
      <c r="H35" s="119">
        <f>[1]BYDEPT!BD35</f>
        <v>165950102</v>
      </c>
      <c r="I35" s="120">
        <f t="shared" si="0"/>
        <v>0.99927379124014548</v>
      </c>
      <c r="J35" s="119">
        <f t="shared" si="11"/>
        <v>120602</v>
      </c>
      <c r="L35" s="119"/>
    </row>
    <row r="36" spans="1:12" ht="16.5" customHeight="1">
      <c r="A36" s="116" t="s">
        <v>71</v>
      </c>
      <c r="B36" s="18"/>
      <c r="C36" s="18"/>
      <c r="D36" s="18"/>
      <c r="E36" s="117">
        <f>[1]BYDEPT!F36</f>
        <v>20773016</v>
      </c>
      <c r="F36" s="117">
        <f>[1]BYDEPT!AE36</f>
        <v>0</v>
      </c>
      <c r="G36" s="118">
        <f t="shared" si="10"/>
        <v>20773016</v>
      </c>
      <c r="H36" s="119">
        <f>[1]BYDEPT!BD36</f>
        <v>20507734</v>
      </c>
      <c r="I36" s="120">
        <f t="shared" si="0"/>
        <v>0.98722949041198449</v>
      </c>
      <c r="J36" s="119">
        <f t="shared" si="11"/>
        <v>265282</v>
      </c>
      <c r="L36" s="119"/>
    </row>
    <row r="37" spans="1:12" ht="16.5" customHeight="1">
      <c r="A37" s="116" t="s">
        <v>72</v>
      </c>
      <c r="B37" s="18"/>
      <c r="C37" s="18"/>
      <c r="D37" s="18"/>
      <c r="E37" s="117">
        <f>[1]BYDEPT!F37</f>
        <v>128301467</v>
      </c>
      <c r="F37" s="117">
        <f>[1]BYDEPT!AE37</f>
        <v>-1056814</v>
      </c>
      <c r="G37" s="118">
        <f t="shared" si="10"/>
        <v>127244653</v>
      </c>
      <c r="H37" s="119">
        <f>[1]BYDEPT!BD37</f>
        <v>126057059</v>
      </c>
      <c r="I37" s="120">
        <f t="shared" si="0"/>
        <v>0.99066684554517193</v>
      </c>
      <c r="J37" s="119">
        <f t="shared" si="11"/>
        <v>1187594</v>
      </c>
      <c r="L37" s="119"/>
    </row>
    <row r="38" spans="1:12" ht="16.5" customHeight="1">
      <c r="A38" s="116" t="s">
        <v>73</v>
      </c>
      <c r="B38" s="18"/>
      <c r="C38" s="18"/>
      <c r="D38" s="18"/>
      <c r="E38" s="117">
        <f>[1]BYDEPT!F38</f>
        <v>2529472</v>
      </c>
      <c r="F38" s="117">
        <f>[1]BYDEPT!AE38</f>
        <v>749563</v>
      </c>
      <c r="G38" s="118">
        <f t="shared" si="10"/>
        <v>3279035</v>
      </c>
      <c r="H38" s="119">
        <f>[1]BYDEPT!BD38</f>
        <v>3190441</v>
      </c>
      <c r="I38" s="120">
        <f t="shared" si="0"/>
        <v>0.97298168516042072</v>
      </c>
      <c r="J38" s="119">
        <f t="shared" si="11"/>
        <v>88594</v>
      </c>
      <c r="L38" s="119"/>
    </row>
    <row r="39" spans="1:12" ht="16.5" customHeight="1">
      <c r="A39" s="116" t="s">
        <v>74</v>
      </c>
      <c r="B39" s="18"/>
      <c r="C39" s="18"/>
      <c r="D39" s="18"/>
      <c r="E39" s="117">
        <f>[1]BYDEPT!F39</f>
        <v>4676881</v>
      </c>
      <c r="F39" s="117">
        <f>[1]BYDEPT!AE39</f>
        <v>177678</v>
      </c>
      <c r="G39" s="118">
        <f t="shared" si="10"/>
        <v>4854559</v>
      </c>
      <c r="H39" s="119">
        <f>[1]BYDEPT!BD39</f>
        <v>4833627</v>
      </c>
      <c r="I39" s="120">
        <f t="shared" si="0"/>
        <v>0.99568817682512456</v>
      </c>
      <c r="J39" s="119">
        <f t="shared" si="11"/>
        <v>20932</v>
      </c>
      <c r="L39" s="119"/>
    </row>
    <row r="40" spans="1:12" ht="16.5" customHeight="1">
      <c r="A40" s="116" t="s">
        <v>75</v>
      </c>
      <c r="B40" s="18"/>
      <c r="C40" s="18"/>
      <c r="D40" s="18"/>
      <c r="E40" s="117">
        <f>[1]BYDEPT!F40</f>
        <v>53346526</v>
      </c>
      <c r="F40" s="117">
        <f>[1]BYDEPT!AE40</f>
        <v>0</v>
      </c>
      <c r="G40" s="118">
        <f t="shared" si="10"/>
        <v>53346526</v>
      </c>
      <c r="H40" s="119">
        <f>[1]BYDEPT!BD40</f>
        <v>51985945</v>
      </c>
      <c r="I40" s="120">
        <f t="shared" si="0"/>
        <v>0.97449541512787541</v>
      </c>
      <c r="J40" s="119">
        <f t="shared" si="11"/>
        <v>1360581</v>
      </c>
      <c r="L40" s="119"/>
    </row>
    <row r="41" spans="1:12" ht="16.5" customHeight="1">
      <c r="A41" s="116" t="s">
        <v>76</v>
      </c>
      <c r="B41" s="18"/>
      <c r="C41" s="18"/>
      <c r="D41" s="18"/>
      <c r="E41" s="117">
        <f>[1]BYDEPT!F41</f>
        <v>5286633</v>
      </c>
      <c r="F41" s="117">
        <f>[1]BYDEPT!AE41</f>
        <v>0</v>
      </c>
      <c r="G41" s="118">
        <f t="shared" si="10"/>
        <v>5286633</v>
      </c>
      <c r="H41" s="119">
        <f>[1]BYDEPT!BD41</f>
        <v>5082047</v>
      </c>
      <c r="I41" s="120">
        <f t="shared" si="0"/>
        <v>0.96130126679873562</v>
      </c>
      <c r="J41" s="119">
        <f t="shared" si="11"/>
        <v>204586</v>
      </c>
      <c r="L41" s="119"/>
    </row>
    <row r="42" spans="1:12" ht="16.5" customHeight="1">
      <c r="A42" s="116" t="s">
        <v>77</v>
      </c>
      <c r="B42" s="18"/>
      <c r="C42" s="18"/>
      <c r="D42" s="18"/>
      <c r="E42" s="117">
        <f>[1]BYDEPT!F42</f>
        <v>1322735</v>
      </c>
      <c r="F42" s="117">
        <f>[1]BYDEPT!AE42</f>
        <v>1457697</v>
      </c>
      <c r="G42" s="118">
        <f t="shared" si="10"/>
        <v>2780432</v>
      </c>
      <c r="H42" s="119">
        <f>[1]BYDEPT!BD42</f>
        <v>2618588</v>
      </c>
      <c r="I42" s="120">
        <f t="shared" si="0"/>
        <v>0.94179177911921597</v>
      </c>
      <c r="J42" s="119">
        <f t="shared" si="11"/>
        <v>161844</v>
      </c>
      <c r="L42" s="119"/>
    </row>
    <row r="43" spans="1:12" ht="16.5" customHeight="1">
      <c r="A43" s="116" t="s">
        <v>78</v>
      </c>
      <c r="B43" s="18"/>
      <c r="C43" s="18"/>
      <c r="D43" s="18"/>
      <c r="E43" s="117">
        <f>[1]BYDEPT!F43</f>
        <v>32261846</v>
      </c>
      <c r="F43" s="117">
        <f>[1]BYDEPT!AE43</f>
        <v>859670</v>
      </c>
      <c r="G43" s="118">
        <f t="shared" si="10"/>
        <v>33121516</v>
      </c>
      <c r="H43" s="119">
        <f>[1]BYDEPT!BD43</f>
        <v>31544603</v>
      </c>
      <c r="I43" s="120">
        <f t="shared" si="0"/>
        <v>0.95239007175879264</v>
      </c>
      <c r="J43" s="119">
        <f t="shared" si="11"/>
        <v>1576913</v>
      </c>
      <c r="L43" s="119"/>
    </row>
    <row r="44" spans="1:12" ht="16.5" customHeight="1">
      <c r="A44" s="116" t="s">
        <v>79</v>
      </c>
      <c r="B44" s="18"/>
      <c r="C44" s="18"/>
      <c r="D44" s="18"/>
      <c r="E44" s="117">
        <f>[1]BYDEPT!F44</f>
        <v>3335</v>
      </c>
      <c r="F44" s="117">
        <f>[1]BYDEPT!AE44</f>
        <v>0</v>
      </c>
      <c r="G44" s="118">
        <f t="shared" si="10"/>
        <v>3335</v>
      </c>
      <c r="H44" s="119">
        <f>[1]BYDEPT!BD44</f>
        <v>3335</v>
      </c>
      <c r="I44" s="120">
        <f t="shared" si="0"/>
        <v>1</v>
      </c>
      <c r="J44" s="119">
        <f t="shared" si="11"/>
        <v>0</v>
      </c>
      <c r="L44" s="119"/>
    </row>
    <row r="45" spans="1:12" ht="16.5" customHeight="1">
      <c r="A45" s="116" t="s">
        <v>80</v>
      </c>
      <c r="B45" s="18"/>
      <c r="C45" s="18"/>
      <c r="D45" s="18"/>
      <c r="E45" s="117">
        <f>[1]BYDEPT!F45</f>
        <v>31851121</v>
      </c>
      <c r="F45" s="117">
        <f>[1]BYDEPT!AE45</f>
        <v>0</v>
      </c>
      <c r="G45" s="118">
        <f t="shared" si="10"/>
        <v>31851121</v>
      </c>
      <c r="H45" s="119">
        <f>[1]BYDEPT!BD45</f>
        <v>30729771</v>
      </c>
      <c r="I45" s="120">
        <f t="shared" si="0"/>
        <v>0.9647940177678519</v>
      </c>
      <c r="J45" s="119">
        <f t="shared" si="11"/>
        <v>1121350</v>
      </c>
      <c r="L45" s="119"/>
    </row>
    <row r="46" spans="1:12" ht="16.5" customHeight="1">
      <c r="A46" s="116" t="s">
        <v>81</v>
      </c>
      <c r="B46" s="18"/>
      <c r="C46" s="18"/>
      <c r="D46" s="18"/>
      <c r="E46" s="117">
        <f>[1]BYDEPT!F46</f>
        <v>1340944</v>
      </c>
      <c r="F46" s="117">
        <f>[1]BYDEPT!AE46</f>
        <v>0</v>
      </c>
      <c r="G46" s="118">
        <f t="shared" si="10"/>
        <v>1340944</v>
      </c>
      <c r="H46" s="119">
        <f>[1]BYDEPT!BD46</f>
        <v>1337217</v>
      </c>
      <c r="I46" s="120">
        <f t="shared" si="0"/>
        <v>0.99722061473111479</v>
      </c>
      <c r="J46" s="119">
        <f t="shared" si="11"/>
        <v>3727</v>
      </c>
      <c r="L46" s="119"/>
    </row>
    <row r="47" spans="1:12" ht="16.5" customHeight="1">
      <c r="A47" s="116" t="s">
        <v>82</v>
      </c>
      <c r="B47" s="18"/>
      <c r="C47" s="18"/>
      <c r="D47" s="18"/>
      <c r="E47" s="117">
        <f>[1]BYDEPT!F47</f>
        <v>10113277</v>
      </c>
      <c r="F47" s="117">
        <f>[1]BYDEPT!AE47</f>
        <v>0</v>
      </c>
      <c r="G47" s="118">
        <f t="shared" si="10"/>
        <v>10113277</v>
      </c>
      <c r="H47" s="119">
        <f>[1]BYDEPT!BD47</f>
        <v>9851541</v>
      </c>
      <c r="I47" s="120">
        <f t="shared" si="0"/>
        <v>0.97411956579454906</v>
      </c>
      <c r="J47" s="119">
        <f t="shared" si="11"/>
        <v>261736</v>
      </c>
      <c r="L47" s="119"/>
    </row>
    <row r="48" spans="1:12" ht="16.5" customHeight="1">
      <c r="A48" s="116" t="s">
        <v>83</v>
      </c>
      <c r="B48" s="18"/>
      <c r="C48" s="18"/>
      <c r="D48" s="18"/>
      <c r="E48" s="117">
        <f>[1]BYDEPT!F48</f>
        <v>3117137</v>
      </c>
      <c r="F48" s="117">
        <f>[1]BYDEPT!AE48</f>
        <v>0</v>
      </c>
      <c r="G48" s="118">
        <f t="shared" si="10"/>
        <v>3117137</v>
      </c>
      <c r="H48" s="119">
        <f>[1]BYDEPT!BD48</f>
        <v>3117137</v>
      </c>
      <c r="I48" s="120">
        <f t="shared" si="0"/>
        <v>1</v>
      </c>
      <c r="J48" s="119">
        <f t="shared" si="11"/>
        <v>0</v>
      </c>
      <c r="L48" s="119"/>
    </row>
    <row r="49" spans="1:12" ht="16.5" customHeight="1">
      <c r="A49" s="116" t="s">
        <v>84</v>
      </c>
      <c r="B49" s="18"/>
      <c r="C49" s="18"/>
      <c r="D49" s="18"/>
      <c r="E49" s="117">
        <f>[1]BYDEPT!F49</f>
        <v>2221859</v>
      </c>
      <c r="F49" s="117">
        <f>[1]BYDEPT!AE49</f>
        <v>0</v>
      </c>
      <c r="G49" s="118">
        <f t="shared" si="10"/>
        <v>2221859</v>
      </c>
      <c r="H49" s="119">
        <f>[1]BYDEPT!BD49</f>
        <v>2216667</v>
      </c>
      <c r="I49" s="120">
        <f t="shared" si="0"/>
        <v>0.99766321805299074</v>
      </c>
      <c r="J49" s="119">
        <f t="shared" si="11"/>
        <v>5192</v>
      </c>
      <c r="L49" s="119"/>
    </row>
    <row r="50" spans="1:12" ht="16.5" customHeight="1">
      <c r="A50" s="116" t="s">
        <v>85</v>
      </c>
      <c r="B50" s="18"/>
      <c r="C50" s="18"/>
      <c r="D50" s="18"/>
      <c r="E50" s="117">
        <f>[1]BYDEPT!F50</f>
        <v>724868</v>
      </c>
      <c r="F50" s="117">
        <f>[1]BYDEPT!AE50</f>
        <v>0</v>
      </c>
      <c r="G50" s="118">
        <f t="shared" si="10"/>
        <v>724868</v>
      </c>
      <c r="H50" s="119">
        <f>[1]BYDEPT!BD50</f>
        <v>634888</v>
      </c>
      <c r="I50" s="120">
        <f t="shared" si="0"/>
        <v>0.87586705441542456</v>
      </c>
      <c r="J50" s="119">
        <f t="shared" si="11"/>
        <v>89980</v>
      </c>
      <c r="L50" s="119"/>
    </row>
    <row r="51" spans="1:12" ht="16.5" hidden="1" customHeight="1">
      <c r="A51" s="116"/>
      <c r="B51" s="18"/>
      <c r="C51" s="18"/>
      <c r="D51" s="18"/>
      <c r="E51" s="117"/>
      <c r="F51" s="117"/>
      <c r="G51" s="118"/>
      <c r="H51" s="119"/>
      <c r="I51" s="120"/>
      <c r="J51" s="119"/>
      <c r="L51" s="119"/>
    </row>
    <row r="52" spans="1:12" ht="16.5" customHeight="1">
      <c r="A52" s="116" t="s">
        <v>86</v>
      </c>
      <c r="B52" s="18"/>
      <c r="C52" s="18"/>
      <c r="D52" s="18"/>
      <c r="E52" s="121">
        <f>SUM(E53:E56)+SUM(E59:E72)+SUM(E77:E93)</f>
        <v>43399997</v>
      </c>
      <c r="F52" s="121">
        <f t="shared" ref="F52:H52" si="12">SUM(F53:F56)+SUM(F59:F72)+SUM(F77:F93)</f>
        <v>0</v>
      </c>
      <c r="G52" s="122">
        <f t="shared" si="12"/>
        <v>43399997</v>
      </c>
      <c r="H52" s="123">
        <f t="shared" si="12"/>
        <v>26045564</v>
      </c>
      <c r="I52" s="124">
        <f>H52/G52</f>
        <v>0.6001282442484962</v>
      </c>
      <c r="J52" s="123">
        <f>SUM(J53:J56)+SUM(J59:J72)+SUM(J77:J93)</f>
        <v>17354433</v>
      </c>
      <c r="L52" s="123"/>
    </row>
    <row r="53" spans="1:12" ht="16.5" customHeight="1">
      <c r="A53" s="116" t="s">
        <v>87</v>
      </c>
      <c r="B53" s="18"/>
      <c r="C53" s="18"/>
      <c r="D53" s="18"/>
      <c r="E53" s="117">
        <f>[1]BYDEPT!F53</f>
        <v>34410</v>
      </c>
      <c r="F53" s="117">
        <f>[1]BYDEPT!AE53</f>
        <v>0</v>
      </c>
      <c r="G53" s="118">
        <f t="shared" ref="G53:G55" si="13">E53+F53</f>
        <v>34410</v>
      </c>
      <c r="H53" s="119">
        <f>[1]BYDEPT!BD53</f>
        <v>29410</v>
      </c>
      <c r="I53" s="120">
        <f t="shared" ref="I53:I95" si="14">H53/G53</f>
        <v>0.8546934030804999</v>
      </c>
      <c r="J53" s="119">
        <f t="shared" ref="J53:J55" si="15">G53-H53</f>
        <v>5000</v>
      </c>
      <c r="L53" s="119"/>
    </row>
    <row r="54" spans="1:12" ht="16.5" customHeight="1">
      <c r="A54" s="116" t="s">
        <v>88</v>
      </c>
      <c r="B54" s="18"/>
      <c r="C54" s="18"/>
      <c r="D54" s="18"/>
      <c r="E54" s="117">
        <f>[1]BYDEPT!F54</f>
        <v>64946</v>
      </c>
      <c r="F54" s="117">
        <f>[1]BYDEPT!AE54</f>
        <v>0</v>
      </c>
      <c r="G54" s="118">
        <f t="shared" si="13"/>
        <v>64946</v>
      </c>
      <c r="H54" s="119">
        <f>[1]BYDEPT!BD54</f>
        <v>62889</v>
      </c>
      <c r="I54" s="120">
        <f t="shared" si="14"/>
        <v>0.96832753364333446</v>
      </c>
      <c r="J54" s="119">
        <f t="shared" si="15"/>
        <v>2057</v>
      </c>
      <c r="L54" s="119"/>
    </row>
    <row r="55" spans="1:12" ht="16.5" customHeight="1">
      <c r="A55" s="116" t="s">
        <v>89</v>
      </c>
      <c r="B55" s="18"/>
      <c r="C55" s="18"/>
      <c r="D55" s="18"/>
      <c r="E55" s="117">
        <f>[1]BYDEPT!F55</f>
        <v>84352</v>
      </c>
      <c r="F55" s="117">
        <f>[1]BYDEPT!AE55</f>
        <v>0</v>
      </c>
      <c r="G55" s="118">
        <f t="shared" si="13"/>
        <v>84352</v>
      </c>
      <c r="H55" s="119">
        <f>[1]BYDEPT!BD55</f>
        <v>84167</v>
      </c>
      <c r="I55" s="120">
        <f t="shared" si="14"/>
        <v>0.99780680955993928</v>
      </c>
      <c r="J55" s="119">
        <f t="shared" si="15"/>
        <v>185</v>
      </c>
      <c r="L55" s="119"/>
    </row>
    <row r="56" spans="1:12" ht="16.5" customHeight="1">
      <c r="A56" s="116" t="s">
        <v>90</v>
      </c>
      <c r="B56" s="18"/>
      <c r="C56" s="18"/>
      <c r="D56" s="18"/>
      <c r="E56" s="117">
        <f>E57+E58</f>
        <v>18704975</v>
      </c>
      <c r="F56" s="117">
        <f t="shared" ref="F56:J56" si="16">F57+F58</f>
        <v>0</v>
      </c>
      <c r="G56" s="118">
        <f t="shared" si="16"/>
        <v>18704975</v>
      </c>
      <c r="H56" s="119">
        <f t="shared" si="16"/>
        <v>2550475</v>
      </c>
      <c r="I56" s="120">
        <f t="shared" si="14"/>
        <v>0.13635276176525229</v>
      </c>
      <c r="J56" s="119">
        <f t="shared" si="16"/>
        <v>16154500</v>
      </c>
      <c r="L56" s="119"/>
    </row>
    <row r="57" spans="1:12" ht="16.5" hidden="1" customHeight="1">
      <c r="A57" s="116" t="s">
        <v>91</v>
      </c>
      <c r="B57" s="18"/>
      <c r="C57" s="18"/>
      <c r="D57" s="18"/>
      <c r="E57" s="117">
        <f>[1]BYDEPT!F57</f>
        <v>18415688</v>
      </c>
      <c r="F57" s="117">
        <f>[1]BYDEPT!AE57</f>
        <v>0</v>
      </c>
      <c r="G57" s="118">
        <f t="shared" ref="G57:G71" si="17">E57+F57</f>
        <v>18415688</v>
      </c>
      <c r="H57" s="119">
        <f>[1]BYDEPT!BD57</f>
        <v>2261585</v>
      </c>
      <c r="I57" s="120">
        <f t="shared" si="14"/>
        <v>0.12280752150014705</v>
      </c>
      <c r="J57" s="119">
        <f t="shared" ref="J57:J71" si="18">G57-H57</f>
        <v>16154103</v>
      </c>
      <c r="L57" s="119"/>
    </row>
    <row r="58" spans="1:12" ht="16.5" hidden="1" customHeight="1">
      <c r="A58" s="116" t="s">
        <v>92</v>
      </c>
      <c r="B58" s="18"/>
      <c r="C58" s="18"/>
      <c r="D58" s="18"/>
      <c r="E58" s="117">
        <f>[1]BYDEPT!F58</f>
        <v>289287</v>
      </c>
      <c r="F58" s="117">
        <f>[1]BYDEPT!AE58</f>
        <v>0</v>
      </c>
      <c r="G58" s="118">
        <f t="shared" si="17"/>
        <v>289287</v>
      </c>
      <c r="H58" s="119">
        <f>[1]BYDEPT!BD58</f>
        <v>288890</v>
      </c>
      <c r="I58" s="120">
        <f t="shared" si="14"/>
        <v>0.99862766042027462</v>
      </c>
      <c r="J58" s="119">
        <f t="shared" si="18"/>
        <v>397</v>
      </c>
      <c r="L58" s="119"/>
    </row>
    <row r="59" spans="1:12" ht="16.5" customHeight="1">
      <c r="A59" s="116" t="s">
        <v>93</v>
      </c>
      <c r="B59" s="18"/>
      <c r="C59" s="18"/>
      <c r="D59" s="18"/>
      <c r="E59" s="117">
        <f>[1]BYDEPT!F59</f>
        <v>68601</v>
      </c>
      <c r="F59" s="117">
        <f>[1]BYDEPT!AE59</f>
        <v>0</v>
      </c>
      <c r="G59" s="118">
        <f t="shared" si="17"/>
        <v>68601</v>
      </c>
      <c r="H59" s="119">
        <f>[1]BYDEPT!BD59</f>
        <v>68601</v>
      </c>
      <c r="I59" s="120">
        <f t="shared" si="14"/>
        <v>1</v>
      </c>
      <c r="J59" s="119">
        <f t="shared" si="18"/>
        <v>0</v>
      </c>
      <c r="L59" s="119"/>
    </row>
    <row r="60" spans="1:12" ht="16.5" customHeight="1">
      <c r="A60" s="116" t="s">
        <v>94</v>
      </c>
      <c r="B60" s="18"/>
      <c r="C60" s="18"/>
      <c r="D60" s="18"/>
      <c r="E60" s="117">
        <f>[1]BYDEPT!F60</f>
        <v>404749</v>
      </c>
      <c r="F60" s="117">
        <f>[1]BYDEPT!AE60</f>
        <v>0</v>
      </c>
      <c r="G60" s="118">
        <f t="shared" si="17"/>
        <v>404749</v>
      </c>
      <c r="H60" s="119">
        <f>[1]BYDEPT!BD60</f>
        <v>401593</v>
      </c>
      <c r="I60" s="120">
        <f t="shared" si="14"/>
        <v>0.99220257492915365</v>
      </c>
      <c r="J60" s="119">
        <f t="shared" si="18"/>
        <v>3156</v>
      </c>
      <c r="L60" s="119"/>
    </row>
    <row r="61" spans="1:12" ht="16.5" customHeight="1">
      <c r="A61" s="116" t="s">
        <v>95</v>
      </c>
      <c r="B61" s="18"/>
      <c r="C61" s="18"/>
      <c r="D61" s="18"/>
      <c r="E61" s="117">
        <f>[1]BYDEPT!F61</f>
        <v>125072</v>
      </c>
      <c r="F61" s="117">
        <f>[1]BYDEPT!AE61</f>
        <v>0</v>
      </c>
      <c r="G61" s="118">
        <f t="shared" si="17"/>
        <v>125072</v>
      </c>
      <c r="H61" s="119">
        <f>[1]BYDEPT!BD61</f>
        <v>125072</v>
      </c>
      <c r="I61" s="120">
        <f t="shared" si="14"/>
        <v>1</v>
      </c>
      <c r="J61" s="119">
        <f t="shared" si="18"/>
        <v>0</v>
      </c>
      <c r="L61" s="119"/>
    </row>
    <row r="62" spans="1:12" ht="16.5" customHeight="1">
      <c r="A62" s="116" t="s">
        <v>96</v>
      </c>
      <c r="B62" s="18"/>
      <c r="C62" s="18"/>
      <c r="D62" s="18"/>
      <c r="E62" s="117">
        <f>[1]BYDEPT!F62</f>
        <v>411841</v>
      </c>
      <c r="F62" s="117">
        <f>[1]BYDEPT!AE62</f>
        <v>0</v>
      </c>
      <c r="G62" s="118">
        <f t="shared" si="17"/>
        <v>411841</v>
      </c>
      <c r="H62" s="119">
        <f>[1]BYDEPT!BD62</f>
        <v>411590</v>
      </c>
      <c r="I62" s="120">
        <f t="shared" si="14"/>
        <v>0.99939054149538298</v>
      </c>
      <c r="J62" s="119">
        <f t="shared" si="18"/>
        <v>251</v>
      </c>
      <c r="L62" s="119"/>
    </row>
    <row r="63" spans="1:12" ht="16.5" customHeight="1">
      <c r="A63" s="116" t="s">
        <v>97</v>
      </c>
      <c r="B63" s="18"/>
      <c r="C63" s="18"/>
      <c r="D63" s="18"/>
      <c r="E63" s="117">
        <f>[1]BYDEPT!F63</f>
        <v>92021</v>
      </c>
      <c r="F63" s="117">
        <f>[1]BYDEPT!AE63</f>
        <v>0</v>
      </c>
      <c r="G63" s="118">
        <f t="shared" si="17"/>
        <v>92021</v>
      </c>
      <c r="H63" s="119">
        <f>[1]BYDEPT!BD63</f>
        <v>88021</v>
      </c>
      <c r="I63" s="120">
        <f t="shared" si="14"/>
        <v>0.95653166125123612</v>
      </c>
      <c r="J63" s="119">
        <f t="shared" si="18"/>
        <v>4000</v>
      </c>
      <c r="L63" s="119"/>
    </row>
    <row r="64" spans="1:12" ht="16.5" customHeight="1">
      <c r="A64" s="116" t="s">
        <v>98</v>
      </c>
      <c r="B64" s="18"/>
      <c r="C64" s="18"/>
      <c r="D64" s="18"/>
      <c r="E64" s="117">
        <f>[1]BYDEPT!F64</f>
        <v>108134</v>
      </c>
      <c r="F64" s="117">
        <f>[1]BYDEPT!AE64</f>
        <v>0</v>
      </c>
      <c r="G64" s="118">
        <f t="shared" si="17"/>
        <v>108134</v>
      </c>
      <c r="H64" s="119">
        <f>[1]BYDEPT!BD64</f>
        <v>108055</v>
      </c>
      <c r="I64" s="120">
        <f t="shared" si="14"/>
        <v>0.99926942497271909</v>
      </c>
      <c r="J64" s="119">
        <f t="shared" si="18"/>
        <v>79</v>
      </c>
      <c r="L64" s="119"/>
    </row>
    <row r="65" spans="1:12" ht="16.5" customHeight="1">
      <c r="A65" s="116" t="s">
        <v>99</v>
      </c>
      <c r="B65" s="18"/>
      <c r="C65" s="18"/>
      <c r="D65" s="18"/>
      <c r="E65" s="117">
        <f>[1]BYDEPT!F65</f>
        <v>94562</v>
      </c>
      <c r="F65" s="117">
        <f>[1]BYDEPT!AE65</f>
        <v>0</v>
      </c>
      <c r="G65" s="118">
        <f t="shared" si="17"/>
        <v>94562</v>
      </c>
      <c r="H65" s="119">
        <f>[1]BYDEPT!BD65</f>
        <v>90350</v>
      </c>
      <c r="I65" s="120">
        <f t="shared" si="14"/>
        <v>0.955457794885895</v>
      </c>
      <c r="J65" s="119">
        <f t="shared" si="18"/>
        <v>4212</v>
      </c>
      <c r="L65" s="119"/>
    </row>
    <row r="66" spans="1:12" ht="16.5" customHeight="1">
      <c r="A66" s="116" t="s">
        <v>100</v>
      </c>
      <c r="B66" s="18"/>
      <c r="C66" s="18"/>
      <c r="D66" s="18"/>
      <c r="E66" s="117">
        <f>[1]BYDEPT!F66</f>
        <v>126959</v>
      </c>
      <c r="F66" s="117">
        <f>[1]BYDEPT!AE66</f>
        <v>0</v>
      </c>
      <c r="G66" s="118">
        <f t="shared" si="17"/>
        <v>126959</v>
      </c>
      <c r="H66" s="119">
        <f>[1]BYDEPT!BD66</f>
        <v>126959</v>
      </c>
      <c r="I66" s="120">
        <f t="shared" si="14"/>
        <v>1</v>
      </c>
      <c r="J66" s="119">
        <f t="shared" si="18"/>
        <v>0</v>
      </c>
      <c r="L66" s="119"/>
    </row>
    <row r="67" spans="1:12" ht="16.5" customHeight="1">
      <c r="A67" s="116" t="s">
        <v>101</v>
      </c>
      <c r="B67" s="18"/>
      <c r="C67" s="18"/>
      <c r="D67" s="18"/>
      <c r="E67" s="117">
        <f>[1]BYDEPT!F67</f>
        <v>235402</v>
      </c>
      <c r="F67" s="117">
        <f>[1]BYDEPT!AE67</f>
        <v>0</v>
      </c>
      <c r="G67" s="118">
        <f t="shared" si="17"/>
        <v>235402</v>
      </c>
      <c r="H67" s="119">
        <f>[1]BYDEPT!BD67</f>
        <v>230257</v>
      </c>
      <c r="I67" s="120">
        <f t="shared" si="14"/>
        <v>0.9781437710809594</v>
      </c>
      <c r="J67" s="119">
        <f t="shared" si="18"/>
        <v>5145</v>
      </c>
      <c r="L67" s="119"/>
    </row>
    <row r="68" spans="1:12" ht="16.5" customHeight="1">
      <c r="A68" s="116" t="s">
        <v>102</v>
      </c>
      <c r="B68" s="18"/>
      <c r="C68" s="18"/>
      <c r="D68" s="18"/>
      <c r="E68" s="117">
        <f>[1]BYDEPT!F68</f>
        <v>134063</v>
      </c>
      <c r="F68" s="117">
        <f>[1]BYDEPT!AE68</f>
        <v>0</v>
      </c>
      <c r="G68" s="118">
        <f t="shared" si="17"/>
        <v>134063</v>
      </c>
      <c r="H68" s="119">
        <f>[1]BYDEPT!BD68</f>
        <v>134063</v>
      </c>
      <c r="I68" s="120">
        <f t="shared" si="14"/>
        <v>1</v>
      </c>
      <c r="J68" s="119">
        <f t="shared" si="18"/>
        <v>0</v>
      </c>
      <c r="L68" s="119"/>
    </row>
    <row r="69" spans="1:12" ht="16.5" customHeight="1">
      <c r="A69" s="116" t="s">
        <v>103</v>
      </c>
      <c r="B69" s="18"/>
      <c r="C69" s="18"/>
      <c r="D69" s="18"/>
      <c r="E69" s="117">
        <f>[1]BYDEPT!F69</f>
        <v>170411</v>
      </c>
      <c r="F69" s="117">
        <f>[1]BYDEPT!AE69</f>
        <v>0</v>
      </c>
      <c r="G69" s="118">
        <f t="shared" si="17"/>
        <v>170411</v>
      </c>
      <c r="H69" s="119">
        <f>[1]BYDEPT!BD69</f>
        <v>145411</v>
      </c>
      <c r="I69" s="120">
        <f t="shared" si="14"/>
        <v>0.85329585531450436</v>
      </c>
      <c r="J69" s="119">
        <f t="shared" si="18"/>
        <v>25000</v>
      </c>
      <c r="L69" s="119"/>
    </row>
    <row r="70" spans="1:12" ht="16.5" customHeight="1">
      <c r="A70" s="116" t="s">
        <v>104</v>
      </c>
      <c r="B70" s="18"/>
      <c r="C70" s="18"/>
      <c r="D70" s="18"/>
      <c r="E70" s="117">
        <f>[1]BYDEPT!F70</f>
        <v>27684</v>
      </c>
      <c r="F70" s="117">
        <f>[1]BYDEPT!AE70</f>
        <v>0</v>
      </c>
      <c r="G70" s="118">
        <f t="shared" si="17"/>
        <v>27684</v>
      </c>
      <c r="H70" s="119">
        <f>[1]BYDEPT!BD70</f>
        <v>27684</v>
      </c>
      <c r="I70" s="120">
        <f t="shared" si="14"/>
        <v>1</v>
      </c>
      <c r="J70" s="119">
        <f t="shared" si="18"/>
        <v>0</v>
      </c>
      <c r="L70" s="119"/>
    </row>
    <row r="71" spans="1:12" ht="16.5" customHeight="1">
      <c r="A71" s="116" t="s">
        <v>105</v>
      </c>
      <c r="B71" s="18"/>
      <c r="C71" s="18"/>
      <c r="D71" s="18"/>
      <c r="E71" s="117">
        <f>[1]BYDEPT!F71</f>
        <v>188225</v>
      </c>
      <c r="F71" s="117">
        <f>[1]BYDEPT!AE71</f>
        <v>0</v>
      </c>
      <c r="G71" s="118">
        <f t="shared" si="17"/>
        <v>188225</v>
      </c>
      <c r="H71" s="119">
        <f>[1]BYDEPT!BD71</f>
        <v>188225</v>
      </c>
      <c r="I71" s="120">
        <f t="shared" si="14"/>
        <v>1</v>
      </c>
      <c r="J71" s="119">
        <f t="shared" si="18"/>
        <v>0</v>
      </c>
      <c r="L71" s="119"/>
    </row>
    <row r="72" spans="1:12" ht="16.5" customHeight="1">
      <c r="A72" s="116" t="s">
        <v>106</v>
      </c>
      <c r="B72" s="18"/>
      <c r="C72" s="18"/>
      <c r="D72" s="18"/>
      <c r="E72" s="121">
        <f>SUM(E73:E76)</f>
        <v>1191313</v>
      </c>
      <c r="F72" s="121">
        <f>SUM(F73:F76)</f>
        <v>0</v>
      </c>
      <c r="G72" s="122">
        <f>SUM(G73:G76)</f>
        <v>1191313</v>
      </c>
      <c r="H72" s="123">
        <f>SUM(H73:H76)</f>
        <v>982498</v>
      </c>
      <c r="I72" s="124">
        <f t="shared" si="14"/>
        <v>0.82471860879550551</v>
      </c>
      <c r="J72" s="123">
        <f>SUM(J73:J76)</f>
        <v>208815</v>
      </c>
      <c r="L72" s="123"/>
    </row>
    <row r="73" spans="1:12" ht="16.5" customHeight="1">
      <c r="A73" s="116" t="s">
        <v>107</v>
      </c>
      <c r="B73" s="18"/>
      <c r="C73" s="18"/>
      <c r="D73" s="18"/>
      <c r="E73" s="117">
        <f>[1]BYDEPT!F73</f>
        <v>187626</v>
      </c>
      <c r="F73" s="117">
        <f>[1]BYDEPT!AE73</f>
        <v>0</v>
      </c>
      <c r="G73" s="118">
        <f t="shared" ref="G73:G92" si="19">E73+F73</f>
        <v>187626</v>
      </c>
      <c r="H73" s="119">
        <f>[1]BYDEPT!BD73</f>
        <v>31126</v>
      </c>
      <c r="I73" s="120">
        <f t="shared" si="14"/>
        <v>0.16589385266434289</v>
      </c>
      <c r="J73" s="119">
        <f t="shared" ref="J73:J92" si="20">G73-H73</f>
        <v>156500</v>
      </c>
      <c r="L73" s="119"/>
    </row>
    <row r="74" spans="1:12" ht="16.5" customHeight="1">
      <c r="A74" s="116" t="s">
        <v>108</v>
      </c>
      <c r="B74" s="18"/>
      <c r="C74" s="18"/>
      <c r="D74" s="18"/>
      <c r="E74" s="117">
        <f>[1]BYDEPT!F74</f>
        <v>685698</v>
      </c>
      <c r="F74" s="117">
        <f>[1]BYDEPT!AE74</f>
        <v>0</v>
      </c>
      <c r="G74" s="118">
        <f t="shared" si="19"/>
        <v>685698</v>
      </c>
      <c r="H74" s="119">
        <f>[1]BYDEPT!BD74</f>
        <v>633788</v>
      </c>
      <c r="I74" s="120">
        <f t="shared" si="14"/>
        <v>0.9242961186994858</v>
      </c>
      <c r="J74" s="119">
        <f t="shared" si="20"/>
        <v>51910</v>
      </c>
      <c r="L74" s="119"/>
    </row>
    <row r="75" spans="1:12" ht="16.5" customHeight="1">
      <c r="A75" s="116" t="s">
        <v>109</v>
      </c>
      <c r="B75" s="18"/>
      <c r="C75" s="18"/>
      <c r="D75" s="18"/>
      <c r="E75" s="117">
        <f>[1]BYDEPT!F75</f>
        <v>191466</v>
      </c>
      <c r="F75" s="117">
        <f>[1]BYDEPT!AE75</f>
        <v>0</v>
      </c>
      <c r="G75" s="118">
        <f t="shared" si="19"/>
        <v>191466</v>
      </c>
      <c r="H75" s="119">
        <f>[1]BYDEPT!BD75</f>
        <v>191466</v>
      </c>
      <c r="I75" s="120">
        <f t="shared" si="14"/>
        <v>1</v>
      </c>
      <c r="J75" s="119">
        <f t="shared" si="20"/>
        <v>0</v>
      </c>
      <c r="L75" s="119"/>
    </row>
    <row r="76" spans="1:12" ht="16.5" customHeight="1">
      <c r="A76" s="116" t="s">
        <v>110</v>
      </c>
      <c r="B76" s="18"/>
      <c r="C76" s="18"/>
      <c r="D76" s="18"/>
      <c r="E76" s="117">
        <f>[1]BYDEPT!F76</f>
        <v>126523</v>
      </c>
      <c r="F76" s="117">
        <f>[1]BYDEPT!AE76</f>
        <v>0</v>
      </c>
      <c r="G76" s="118">
        <f t="shared" si="19"/>
        <v>126523</v>
      </c>
      <c r="H76" s="119">
        <f>[1]BYDEPT!BD76</f>
        <v>126118</v>
      </c>
      <c r="I76" s="120">
        <f t="shared" si="14"/>
        <v>0.99679900097215524</v>
      </c>
      <c r="J76" s="119">
        <f t="shared" si="20"/>
        <v>405</v>
      </c>
      <c r="L76" s="119"/>
    </row>
    <row r="77" spans="1:12" ht="16.5" customHeight="1">
      <c r="A77" s="116" t="s">
        <v>111</v>
      </c>
      <c r="B77" s="18"/>
      <c r="C77" s="18"/>
      <c r="D77" s="18"/>
      <c r="E77" s="117">
        <f>[1]BYDEPT!F77</f>
        <v>1125331</v>
      </c>
      <c r="F77" s="117">
        <f>[1]BYDEPT!AE77</f>
        <v>0</v>
      </c>
      <c r="G77" s="118">
        <f t="shared" si="19"/>
        <v>1125331</v>
      </c>
      <c r="H77" s="119">
        <f>[1]BYDEPT!BD77</f>
        <v>1119680</v>
      </c>
      <c r="I77" s="120">
        <f t="shared" si="14"/>
        <v>0.99497836636509618</v>
      </c>
      <c r="J77" s="119">
        <f t="shared" si="20"/>
        <v>5651</v>
      </c>
      <c r="L77" s="119"/>
    </row>
    <row r="78" spans="1:12" ht="16.5" customHeight="1">
      <c r="A78" s="116" t="s">
        <v>112</v>
      </c>
      <c r="B78" s="18"/>
      <c r="C78" s="18"/>
      <c r="D78" s="18"/>
      <c r="E78" s="117">
        <f>[1]BYDEPT!F78</f>
        <v>551832</v>
      </c>
      <c r="F78" s="117">
        <f>[1]BYDEPT!AE78</f>
        <v>0</v>
      </c>
      <c r="G78" s="118">
        <f t="shared" si="19"/>
        <v>551832</v>
      </c>
      <c r="H78" s="119">
        <f>[1]BYDEPT!BD78</f>
        <v>551832</v>
      </c>
      <c r="I78" s="120">
        <f t="shared" si="14"/>
        <v>1</v>
      </c>
      <c r="J78" s="119">
        <f t="shared" si="20"/>
        <v>0</v>
      </c>
      <c r="L78" s="119"/>
    </row>
    <row r="79" spans="1:12" ht="15.75" customHeight="1">
      <c r="A79" s="116" t="s">
        <v>113</v>
      </c>
      <c r="B79" s="18"/>
      <c r="C79" s="18"/>
      <c r="D79" s="18"/>
      <c r="E79" s="117">
        <f>[1]BYDEPT!F79</f>
        <v>793674</v>
      </c>
      <c r="F79" s="117">
        <f>[1]BYDEPT!AE79</f>
        <v>0</v>
      </c>
      <c r="G79" s="118">
        <f t="shared" si="19"/>
        <v>793674</v>
      </c>
      <c r="H79" s="119">
        <f>[1]BYDEPT!BD79</f>
        <v>789321</v>
      </c>
      <c r="I79" s="120">
        <f t="shared" si="14"/>
        <v>0.99451538037027798</v>
      </c>
      <c r="J79" s="119">
        <f t="shared" si="20"/>
        <v>4353</v>
      </c>
      <c r="L79" s="119"/>
    </row>
    <row r="80" spans="1:12" ht="16.5" customHeight="1">
      <c r="A80" s="116" t="s">
        <v>114</v>
      </c>
      <c r="B80" s="18"/>
      <c r="C80" s="18"/>
      <c r="D80" s="18"/>
      <c r="E80" s="117">
        <f>[1]BYDEPT!F80</f>
        <v>152231</v>
      </c>
      <c r="F80" s="117">
        <f>[1]BYDEPT!AE80</f>
        <v>0</v>
      </c>
      <c r="G80" s="118">
        <f t="shared" si="19"/>
        <v>152231</v>
      </c>
      <c r="H80" s="119">
        <f>[1]BYDEPT!BD80</f>
        <v>139456</v>
      </c>
      <c r="I80" s="120">
        <f t="shared" si="14"/>
        <v>0.91608148143282253</v>
      </c>
      <c r="J80" s="119">
        <f t="shared" si="20"/>
        <v>12775</v>
      </c>
      <c r="L80" s="119"/>
    </row>
    <row r="81" spans="1:12" ht="16.5" customHeight="1">
      <c r="A81" s="116" t="s">
        <v>115</v>
      </c>
      <c r="B81" s="18"/>
      <c r="C81" s="18"/>
      <c r="D81" s="18"/>
      <c r="E81" s="117">
        <f>[1]BYDEPT!F81</f>
        <v>142501</v>
      </c>
      <c r="F81" s="117">
        <f>[1]BYDEPT!AE81</f>
        <v>0</v>
      </c>
      <c r="G81" s="118">
        <f t="shared" si="19"/>
        <v>142501</v>
      </c>
      <c r="H81" s="119">
        <f>[1]BYDEPT!BD81</f>
        <v>142501</v>
      </c>
      <c r="I81" s="120">
        <f t="shared" si="14"/>
        <v>1</v>
      </c>
      <c r="J81" s="119">
        <f t="shared" si="20"/>
        <v>0</v>
      </c>
      <c r="L81" s="119"/>
    </row>
    <row r="82" spans="1:12" ht="16.5" customHeight="1">
      <c r="A82" s="116" t="s">
        <v>116</v>
      </c>
      <c r="B82" s="18"/>
      <c r="C82" s="18"/>
      <c r="D82" s="18"/>
      <c r="E82" s="117">
        <f>[1]BYDEPT!F82</f>
        <v>8062519</v>
      </c>
      <c r="F82" s="117">
        <f>[1]BYDEPT!AE82</f>
        <v>0</v>
      </c>
      <c r="G82" s="118">
        <f t="shared" si="19"/>
        <v>8062519</v>
      </c>
      <c r="H82" s="119">
        <f>[1]BYDEPT!BD82</f>
        <v>8062519</v>
      </c>
      <c r="I82" s="120">
        <f t="shared" si="14"/>
        <v>1</v>
      </c>
      <c r="J82" s="119">
        <f t="shared" si="20"/>
        <v>0</v>
      </c>
      <c r="L82" s="119"/>
    </row>
    <row r="83" spans="1:12" ht="16.5" customHeight="1">
      <c r="A83" s="116" t="s">
        <v>117</v>
      </c>
      <c r="B83" s="18"/>
      <c r="C83" s="18"/>
      <c r="D83" s="18"/>
      <c r="E83" s="117">
        <f>[1]BYDEPT!F83</f>
        <v>46388</v>
      </c>
      <c r="F83" s="117">
        <f>[1]BYDEPT!AE83</f>
        <v>0</v>
      </c>
      <c r="G83" s="118">
        <f t="shared" si="19"/>
        <v>46388</v>
      </c>
      <c r="H83" s="119">
        <f>[1]BYDEPT!BD83</f>
        <v>46388</v>
      </c>
      <c r="I83" s="120">
        <f t="shared" si="14"/>
        <v>1</v>
      </c>
      <c r="J83" s="119">
        <f t="shared" si="20"/>
        <v>0</v>
      </c>
      <c r="L83" s="119"/>
    </row>
    <row r="84" spans="1:12" ht="16.5" customHeight="1">
      <c r="A84" s="126" t="s">
        <v>118</v>
      </c>
      <c r="B84" s="18"/>
      <c r="C84" s="18"/>
      <c r="D84" s="18"/>
      <c r="E84" s="117">
        <f>[1]BYDEPT!F84</f>
        <v>207651</v>
      </c>
      <c r="F84" s="117">
        <f>[1]BYDEPT!AE84</f>
        <v>0</v>
      </c>
      <c r="G84" s="118">
        <f t="shared" si="19"/>
        <v>207651</v>
      </c>
      <c r="H84" s="119">
        <f>[1]BYDEPT!BD84</f>
        <v>207651</v>
      </c>
      <c r="I84" s="120">
        <f t="shared" si="14"/>
        <v>1</v>
      </c>
      <c r="J84" s="119">
        <f t="shared" si="20"/>
        <v>0</v>
      </c>
      <c r="L84" s="119"/>
    </row>
    <row r="85" spans="1:12" ht="16.5" customHeight="1">
      <c r="A85" s="126" t="s">
        <v>120</v>
      </c>
      <c r="B85" s="18"/>
      <c r="C85" s="18"/>
      <c r="D85" s="18"/>
      <c r="E85" s="117">
        <f>[1]BYDEPT!F85</f>
        <v>81989</v>
      </c>
      <c r="F85" s="117">
        <f>[1]BYDEPT!AE85</f>
        <v>0</v>
      </c>
      <c r="G85" s="118">
        <f t="shared" si="19"/>
        <v>81989</v>
      </c>
      <c r="H85" s="119">
        <f>[1]BYDEPT!BD85</f>
        <v>77899</v>
      </c>
      <c r="I85" s="120">
        <f t="shared" si="14"/>
        <v>0.95011525936406105</v>
      </c>
      <c r="J85" s="119">
        <f t="shared" si="20"/>
        <v>4090</v>
      </c>
      <c r="L85" s="119"/>
    </row>
    <row r="86" spans="1:12" ht="16.5" customHeight="1">
      <c r="A86" s="126" t="s">
        <v>122</v>
      </c>
      <c r="B86" s="18"/>
      <c r="C86" s="18"/>
      <c r="D86" s="18"/>
      <c r="E86" s="117">
        <f>[1]BYDEPT!F86</f>
        <v>403817</v>
      </c>
      <c r="F86" s="117">
        <f>[1]BYDEPT!AE86</f>
        <v>0</v>
      </c>
      <c r="G86" s="118">
        <f t="shared" si="19"/>
        <v>403817</v>
      </c>
      <c r="H86" s="119">
        <f>[1]BYDEPT!BD86</f>
        <v>325632</v>
      </c>
      <c r="I86" s="120">
        <f t="shared" si="14"/>
        <v>0.8063850704650869</v>
      </c>
      <c r="J86" s="119">
        <f t="shared" si="20"/>
        <v>78185</v>
      </c>
      <c r="L86" s="119"/>
    </row>
    <row r="87" spans="1:12" ht="16.5" customHeight="1">
      <c r="A87" s="126" t="s">
        <v>124</v>
      </c>
      <c r="B87" s="18"/>
      <c r="C87" s="18"/>
      <c r="D87" s="18"/>
      <c r="E87" s="117">
        <f>[1]BYDEPT!F87</f>
        <v>1839762</v>
      </c>
      <c r="F87" s="117">
        <f>[1]BYDEPT!AE87</f>
        <v>0</v>
      </c>
      <c r="G87" s="118">
        <f t="shared" si="19"/>
        <v>1839762</v>
      </c>
      <c r="H87" s="119">
        <f>[1]BYDEPT!BD87</f>
        <v>1283496</v>
      </c>
      <c r="I87" s="120">
        <f t="shared" si="14"/>
        <v>0.69764241244247893</v>
      </c>
      <c r="J87" s="119">
        <f t="shared" si="20"/>
        <v>556266</v>
      </c>
      <c r="L87" s="119"/>
    </row>
    <row r="88" spans="1:12" ht="16.5" customHeight="1">
      <c r="A88" s="126" t="s">
        <v>126</v>
      </c>
      <c r="B88" s="18"/>
      <c r="C88" s="18"/>
      <c r="D88" s="18"/>
      <c r="E88" s="117">
        <f>[1]BYDEPT!F88</f>
        <v>154804</v>
      </c>
      <c r="F88" s="117">
        <f>[1]BYDEPT!AE88</f>
        <v>0</v>
      </c>
      <c r="G88" s="118">
        <f t="shared" si="19"/>
        <v>154804</v>
      </c>
      <c r="H88" s="119">
        <f>[1]BYDEPT!BD88</f>
        <v>154804</v>
      </c>
      <c r="I88" s="120">
        <f t="shared" si="14"/>
        <v>1</v>
      </c>
      <c r="J88" s="119">
        <f t="shared" si="20"/>
        <v>0</v>
      </c>
      <c r="L88" s="119"/>
    </row>
    <row r="89" spans="1:12" ht="16.5" customHeight="1">
      <c r="A89" s="126" t="s">
        <v>128</v>
      </c>
      <c r="B89" s="18"/>
      <c r="C89" s="18"/>
      <c r="D89" s="18"/>
      <c r="E89" s="117">
        <f>[1]BYDEPT!F89</f>
        <v>223547</v>
      </c>
      <c r="F89" s="117">
        <f>[1]BYDEPT!AE89</f>
        <v>0</v>
      </c>
      <c r="G89" s="118">
        <f t="shared" si="19"/>
        <v>223547</v>
      </c>
      <c r="H89" s="119">
        <f>[1]BYDEPT!BD89</f>
        <v>203473</v>
      </c>
      <c r="I89" s="120">
        <f t="shared" si="14"/>
        <v>0.91020232881675889</v>
      </c>
      <c r="J89" s="119">
        <f t="shared" si="20"/>
        <v>20074</v>
      </c>
      <c r="L89" s="119"/>
    </row>
    <row r="90" spans="1:12" ht="16.5" customHeight="1">
      <c r="A90" s="126" t="s">
        <v>130</v>
      </c>
      <c r="B90" s="18"/>
      <c r="C90" s="18"/>
      <c r="D90" s="18"/>
      <c r="E90" s="117">
        <f>[1]BYDEPT!F90</f>
        <v>157399</v>
      </c>
      <c r="F90" s="117">
        <f>[1]BYDEPT!AE90</f>
        <v>0</v>
      </c>
      <c r="G90" s="118">
        <f t="shared" si="19"/>
        <v>157399</v>
      </c>
      <c r="H90" s="119">
        <f>[1]BYDEPT!BD90</f>
        <v>156170</v>
      </c>
      <c r="I90" s="120">
        <f t="shared" si="14"/>
        <v>0.99219181824535096</v>
      </c>
      <c r="J90" s="119">
        <f t="shared" si="20"/>
        <v>1229</v>
      </c>
      <c r="L90" s="119"/>
    </row>
    <row r="91" spans="1:12" ht="16.5" customHeight="1">
      <c r="A91" s="126" t="s">
        <v>132</v>
      </c>
      <c r="B91" s="18"/>
      <c r="C91" s="18"/>
      <c r="D91" s="18"/>
      <c r="E91" s="117">
        <f>[1]BYDEPT!F91</f>
        <v>50111</v>
      </c>
      <c r="F91" s="117">
        <f>[1]BYDEPT!AE91</f>
        <v>0</v>
      </c>
      <c r="G91" s="118">
        <f t="shared" si="19"/>
        <v>50111</v>
      </c>
      <c r="H91" s="119">
        <f>[1]BYDEPT!BD91</f>
        <v>50111</v>
      </c>
      <c r="I91" s="120">
        <f t="shared" si="14"/>
        <v>1</v>
      </c>
      <c r="J91" s="119">
        <f t="shared" si="20"/>
        <v>0</v>
      </c>
      <c r="L91" s="119"/>
    </row>
    <row r="92" spans="1:12" ht="16.5" customHeight="1">
      <c r="A92" s="126" t="s">
        <v>134</v>
      </c>
      <c r="B92" s="18"/>
      <c r="C92" s="18"/>
      <c r="D92" s="18"/>
      <c r="E92" s="117">
        <f>[1]BYDEPT!F92</f>
        <v>453962</v>
      </c>
      <c r="F92" s="117">
        <f>[1]BYDEPT!AE92</f>
        <v>0</v>
      </c>
      <c r="G92" s="118">
        <f t="shared" si="19"/>
        <v>453962</v>
      </c>
      <c r="H92" s="119">
        <f>[1]BYDEPT!BD92</f>
        <v>393807</v>
      </c>
      <c r="I92" s="120">
        <f t="shared" si="14"/>
        <v>0.86748890876328855</v>
      </c>
      <c r="J92" s="119">
        <f t="shared" si="20"/>
        <v>60155</v>
      </c>
      <c r="L92" s="119"/>
    </row>
    <row r="93" spans="1:12" ht="16.5" customHeight="1">
      <c r="A93" s="126" t="s">
        <v>136</v>
      </c>
      <c r="B93" s="18"/>
      <c r="C93" s="18"/>
      <c r="D93" s="18"/>
      <c r="E93" s="117">
        <f>SUM(E94:E95)</f>
        <v>6684759</v>
      </c>
      <c r="F93" s="117">
        <f t="shared" ref="F93:H93" si="21">SUM(F94:F95)</f>
        <v>0</v>
      </c>
      <c r="G93" s="118">
        <f t="shared" si="21"/>
        <v>6684759</v>
      </c>
      <c r="H93" s="119">
        <f t="shared" si="21"/>
        <v>6485504</v>
      </c>
      <c r="I93" s="120">
        <f t="shared" si="14"/>
        <v>0.97019264269661776</v>
      </c>
      <c r="J93" s="119">
        <f>SUM(J94:J95)</f>
        <v>199255</v>
      </c>
      <c r="L93" s="119"/>
    </row>
    <row r="94" spans="1:12" ht="16.5" hidden="1" customHeight="1">
      <c r="A94" s="126" t="s">
        <v>138</v>
      </c>
      <c r="B94" s="18"/>
      <c r="C94" s="18"/>
      <c r="D94" s="18"/>
      <c r="E94" s="117">
        <f>[1]BYDEPT!F94</f>
        <v>3038555</v>
      </c>
      <c r="F94" s="117">
        <f>[1]BYDEPT!AE94</f>
        <v>0</v>
      </c>
      <c r="G94" s="118">
        <f t="shared" ref="G94:G95" si="22">E94+F94</f>
        <v>3038555</v>
      </c>
      <c r="H94" s="119">
        <f>[1]BYDEPT!BD94</f>
        <v>2874300</v>
      </c>
      <c r="I94" s="120">
        <f t="shared" si="14"/>
        <v>0.94594305516931565</v>
      </c>
      <c r="J94" s="119">
        <f t="shared" ref="J94:J95" si="23">G94-H94</f>
        <v>164255</v>
      </c>
      <c r="L94" s="119"/>
    </row>
    <row r="95" spans="1:12" ht="16.5" hidden="1" customHeight="1">
      <c r="A95" s="126" t="s">
        <v>139</v>
      </c>
      <c r="B95" s="18"/>
      <c r="C95" s="18"/>
      <c r="D95" s="18"/>
      <c r="E95" s="117">
        <f>[1]BYDEPT!F95</f>
        <v>3646204</v>
      </c>
      <c r="F95" s="117">
        <f>[1]BYDEPT!AE95</f>
        <v>0</v>
      </c>
      <c r="G95" s="118">
        <f t="shared" si="22"/>
        <v>3646204</v>
      </c>
      <c r="H95" s="119">
        <f>[1]BYDEPT!BD95</f>
        <v>3611204</v>
      </c>
      <c r="I95" s="120">
        <f t="shared" si="14"/>
        <v>0.9904009759190654</v>
      </c>
      <c r="J95" s="119">
        <f t="shared" si="23"/>
        <v>35000</v>
      </c>
      <c r="L95" s="119"/>
    </row>
    <row r="96" spans="1:12" ht="8.25" customHeight="1">
      <c r="A96" s="116"/>
      <c r="B96" s="18"/>
      <c r="C96" s="18"/>
      <c r="D96" s="18"/>
      <c r="E96" s="117"/>
      <c r="F96" s="117"/>
      <c r="G96" s="118"/>
      <c r="H96" s="119"/>
      <c r="I96" s="120"/>
      <c r="J96" s="119"/>
      <c r="L96" s="119"/>
    </row>
    <row r="97" spans="1:12" ht="16.5" customHeight="1">
      <c r="A97" s="127" t="s">
        <v>140</v>
      </c>
      <c r="B97" s="11"/>
      <c r="C97" s="11"/>
      <c r="D97" s="11"/>
      <c r="E97" s="128">
        <f>E98+E99+SUM(E106:E109)</f>
        <v>463189499</v>
      </c>
      <c r="F97" s="129">
        <f>F98+F99+SUM(F106:F109)</f>
        <v>0</v>
      </c>
      <c r="G97" s="130">
        <f>G98+G99+SUM(G106:G109)</f>
        <v>463189499</v>
      </c>
      <c r="H97" s="131">
        <f>H98+H99+SUM(H106:H109)</f>
        <v>148989241</v>
      </c>
      <c r="I97" s="132">
        <f t="shared" ref="I97:I104" si="24">H97/G97</f>
        <v>0.32165936689337599</v>
      </c>
      <c r="J97" s="131">
        <f>J98+J99+SUM(J106:J109)</f>
        <v>314200258</v>
      </c>
      <c r="L97" s="131"/>
    </row>
    <row r="98" spans="1:12" ht="16.5" customHeight="1">
      <c r="A98" s="133" t="s">
        <v>142</v>
      </c>
      <c r="B98" s="134"/>
      <c r="C98" s="134"/>
      <c r="D98" s="134"/>
      <c r="E98" s="117">
        <f>[1]BYDEPT!F98</f>
        <v>137758229</v>
      </c>
      <c r="F98" s="117">
        <f>[1]BYDEPT!AE98</f>
        <v>0</v>
      </c>
      <c r="G98" s="118">
        <f t="shared" ref="G98" si="25">E98+F98</f>
        <v>137758229</v>
      </c>
      <c r="H98" s="119">
        <f>[1]BYDEPT!BD98</f>
        <v>50247553</v>
      </c>
      <c r="I98" s="120">
        <f t="shared" si="24"/>
        <v>0.36475173472214134</v>
      </c>
      <c r="J98" s="119">
        <f t="shared" ref="J98" si="26">G98-H98</f>
        <v>87510676</v>
      </c>
      <c r="L98" s="119"/>
    </row>
    <row r="99" spans="1:12" ht="16.5" customHeight="1">
      <c r="A99" s="133" t="s">
        <v>144</v>
      </c>
      <c r="B99" s="134"/>
      <c r="C99" s="134"/>
      <c r="D99" s="134"/>
      <c r="E99" s="121">
        <f>SUM(E100:E104)</f>
        <v>73156601</v>
      </c>
      <c r="F99" s="121">
        <f>SUM(F100:F104)</f>
        <v>0</v>
      </c>
      <c r="G99" s="122">
        <f>SUM(G100:G104)</f>
        <v>73156601</v>
      </c>
      <c r="H99" s="123">
        <f>SUM(H100:H104)</f>
        <v>39586921</v>
      </c>
      <c r="I99" s="124">
        <f t="shared" si="24"/>
        <v>0.54112575569223065</v>
      </c>
      <c r="J99" s="123">
        <f>SUM(J100:J104)</f>
        <v>33569680</v>
      </c>
      <c r="L99" s="123"/>
    </row>
    <row r="100" spans="1:12" ht="16.5" customHeight="1">
      <c r="A100" s="135" t="s">
        <v>146</v>
      </c>
      <c r="B100" s="136"/>
      <c r="C100" s="136"/>
      <c r="D100" s="136"/>
      <c r="E100" s="117">
        <f>[1]BYDEPT!F100</f>
        <v>2178020</v>
      </c>
      <c r="F100" s="117">
        <f>[1]BYDEPT!AE100</f>
        <v>0</v>
      </c>
      <c r="G100" s="118">
        <f t="shared" ref="G100:G104" si="27">E100+F100</f>
        <v>2178020</v>
      </c>
      <c r="H100" s="119">
        <f>[1]BYDEPT!BD100</f>
        <v>2118020</v>
      </c>
      <c r="I100" s="120">
        <f t="shared" si="24"/>
        <v>0.97245204359923232</v>
      </c>
      <c r="J100" s="119">
        <f t="shared" ref="J100:J104" si="28">G100-H100</f>
        <v>60000</v>
      </c>
      <c r="L100" s="119"/>
    </row>
    <row r="101" spans="1:12" ht="16.5" customHeight="1">
      <c r="A101" s="135" t="s">
        <v>148</v>
      </c>
      <c r="B101" s="136"/>
      <c r="C101" s="136"/>
      <c r="D101" s="136"/>
      <c r="E101" s="117">
        <f>[1]BYDEPT!F101</f>
        <v>30969240</v>
      </c>
      <c r="F101" s="117">
        <f>[1]BYDEPT!AE101</f>
        <v>0</v>
      </c>
      <c r="G101" s="118">
        <f t="shared" si="27"/>
        <v>30969240</v>
      </c>
      <c r="H101" s="119">
        <f>[1]BYDEPT!BD101</f>
        <v>0</v>
      </c>
      <c r="I101" s="120">
        <f t="shared" si="24"/>
        <v>0</v>
      </c>
      <c r="J101" s="119">
        <f t="shared" si="28"/>
        <v>30969240</v>
      </c>
      <c r="L101" s="119"/>
    </row>
    <row r="102" spans="1:12" ht="16.5" customHeight="1">
      <c r="A102" s="135" t="s">
        <v>150</v>
      </c>
      <c r="B102" s="136"/>
      <c r="C102" s="136"/>
      <c r="D102" s="136"/>
      <c r="E102" s="117">
        <f>[1]BYDEPT!F102</f>
        <v>50000</v>
      </c>
      <c r="F102" s="117">
        <f>[1]BYDEPT!AE102</f>
        <v>0</v>
      </c>
      <c r="G102" s="118">
        <f t="shared" si="27"/>
        <v>50000</v>
      </c>
      <c r="H102" s="119">
        <f>[1]BYDEPT!BD102</f>
        <v>8340</v>
      </c>
      <c r="I102" s="120">
        <f t="shared" si="24"/>
        <v>0.1668</v>
      </c>
      <c r="J102" s="119">
        <f t="shared" si="28"/>
        <v>41660</v>
      </c>
      <c r="L102" s="119"/>
    </row>
    <row r="103" spans="1:12" ht="15.75" customHeight="1">
      <c r="A103" s="135" t="s">
        <v>152</v>
      </c>
      <c r="B103" s="136"/>
      <c r="C103" s="136"/>
      <c r="D103" s="136"/>
      <c r="E103" s="117">
        <f>[1]BYDEPT!F103</f>
        <v>39759341</v>
      </c>
      <c r="F103" s="117">
        <f>[1]BYDEPT!AE103</f>
        <v>0</v>
      </c>
      <c r="G103" s="118">
        <f t="shared" si="27"/>
        <v>39759341</v>
      </c>
      <c r="H103" s="119">
        <f>[1]BYDEPT!BD103</f>
        <v>37460561</v>
      </c>
      <c r="I103" s="120">
        <f t="shared" si="24"/>
        <v>0.94218264331896251</v>
      </c>
      <c r="J103" s="119">
        <f t="shared" si="28"/>
        <v>2298780</v>
      </c>
      <c r="L103" s="119"/>
    </row>
    <row r="104" spans="1:12" ht="16.5" customHeight="1">
      <c r="A104" s="135" t="s">
        <v>154</v>
      </c>
      <c r="B104" s="136"/>
      <c r="C104" s="136"/>
      <c r="D104" s="136"/>
      <c r="E104" s="117">
        <f>[1]BYDEPT!F104</f>
        <v>200000</v>
      </c>
      <c r="F104" s="117">
        <f>[1]BYDEPT!AE104</f>
        <v>0</v>
      </c>
      <c r="G104" s="118">
        <f t="shared" si="27"/>
        <v>200000</v>
      </c>
      <c r="H104" s="119">
        <f>[1]BYDEPT!BD104</f>
        <v>0</v>
      </c>
      <c r="I104" s="120">
        <f t="shared" si="24"/>
        <v>0</v>
      </c>
      <c r="J104" s="119">
        <f t="shared" si="28"/>
        <v>200000</v>
      </c>
      <c r="L104" s="119"/>
    </row>
    <row r="105" spans="1:12" ht="14.25" hidden="1" customHeight="1">
      <c r="A105" s="116"/>
      <c r="B105" s="18"/>
      <c r="C105" s="18"/>
      <c r="D105" s="18"/>
      <c r="E105" s="117"/>
      <c r="F105" s="74"/>
      <c r="G105" s="118"/>
      <c r="H105" s="137"/>
      <c r="I105" s="138"/>
      <c r="J105" s="137"/>
      <c r="L105" s="137"/>
    </row>
    <row r="106" spans="1:12" ht="16.5" customHeight="1">
      <c r="A106" s="139" t="s">
        <v>156</v>
      </c>
      <c r="B106" s="58"/>
      <c r="C106" s="58"/>
      <c r="D106" s="58"/>
      <c r="E106" s="117">
        <f>[1]BYDEPT!F106</f>
        <v>5500000</v>
      </c>
      <c r="F106" s="117">
        <f>[1]BYDEPT!AE106</f>
        <v>0</v>
      </c>
      <c r="G106" s="118">
        <f t="shared" ref="G106:G109" si="29">E106+F106</f>
        <v>5500000</v>
      </c>
      <c r="H106" s="119">
        <f>[1]BYDEPT!BD106</f>
        <v>198672</v>
      </c>
      <c r="I106" s="120">
        <f t="shared" ref="I106:I109" si="30">H106/G106</f>
        <v>3.6122181818181817E-2</v>
      </c>
      <c r="J106" s="119">
        <f t="shared" ref="J106:J109" si="31">G106-H106</f>
        <v>5301328</v>
      </c>
      <c r="K106" s="125"/>
      <c r="L106" s="119"/>
    </row>
    <row r="107" spans="1:12" ht="16.5" customHeight="1">
      <c r="A107" s="133" t="s">
        <v>158</v>
      </c>
      <c r="B107" s="134"/>
      <c r="C107" s="134"/>
      <c r="D107" s="134"/>
      <c r="E107" s="117">
        <f>[1]BYDEPT!F107</f>
        <v>89101603</v>
      </c>
      <c r="F107" s="117">
        <f>[1]BYDEPT!AE107</f>
        <v>0</v>
      </c>
      <c r="G107" s="118">
        <f t="shared" si="29"/>
        <v>89101603</v>
      </c>
      <c r="H107" s="119">
        <f>[1]BYDEPT!BD107</f>
        <v>11900030</v>
      </c>
      <c r="I107" s="120">
        <f t="shared" si="30"/>
        <v>0.13355573412074304</v>
      </c>
      <c r="J107" s="119">
        <f t="shared" si="31"/>
        <v>77201573</v>
      </c>
      <c r="K107" s="125"/>
      <c r="L107" s="119"/>
    </row>
    <row r="108" spans="1:12" ht="16.5" customHeight="1">
      <c r="A108" s="139" t="s">
        <v>160</v>
      </c>
      <c r="B108" s="58"/>
      <c r="C108" s="58"/>
      <c r="D108" s="58"/>
      <c r="E108" s="117">
        <f>[1]BYDEPT!F108</f>
        <v>15755000</v>
      </c>
      <c r="F108" s="117">
        <f>[1]BYDEPT!AE108</f>
        <v>0</v>
      </c>
      <c r="G108" s="118">
        <f t="shared" si="29"/>
        <v>15755000</v>
      </c>
      <c r="H108" s="119">
        <f>[1]BYDEPT!BD108</f>
        <v>5610334</v>
      </c>
      <c r="I108" s="120">
        <f t="shared" si="30"/>
        <v>0.35609863535385594</v>
      </c>
      <c r="J108" s="119">
        <f t="shared" si="31"/>
        <v>10144666</v>
      </c>
      <c r="L108" s="119"/>
    </row>
    <row r="109" spans="1:12" ht="16.5" customHeight="1">
      <c r="A109" s="133" t="s">
        <v>162</v>
      </c>
      <c r="B109" s="134"/>
      <c r="C109" s="134"/>
      <c r="D109" s="134"/>
      <c r="E109" s="117">
        <f>[1]BYDEPT!F109</f>
        <v>141918066</v>
      </c>
      <c r="F109" s="117">
        <f>[1]BYDEPT!AE109</f>
        <v>0</v>
      </c>
      <c r="G109" s="118">
        <f t="shared" si="29"/>
        <v>141918066</v>
      </c>
      <c r="H109" s="119">
        <f>[1]BYDEPT!BD109</f>
        <v>41445731</v>
      </c>
      <c r="I109" s="120">
        <f t="shared" si="30"/>
        <v>0.29203985206506405</v>
      </c>
      <c r="J109" s="119">
        <f t="shared" si="31"/>
        <v>100472335</v>
      </c>
      <c r="L109" s="119"/>
    </row>
    <row r="110" spans="1:12" ht="9" customHeight="1">
      <c r="A110" s="140"/>
      <c r="B110" s="4"/>
      <c r="C110" s="63"/>
      <c r="D110" s="4"/>
      <c r="E110" s="141"/>
      <c r="F110" s="141"/>
      <c r="G110" s="142"/>
      <c r="H110" s="143"/>
      <c r="I110" s="138"/>
      <c r="J110" s="143"/>
      <c r="L110" s="143"/>
    </row>
    <row r="111" spans="1:12" ht="16.5" customHeight="1">
      <c r="A111" s="127" t="s">
        <v>164</v>
      </c>
      <c r="B111" s="11"/>
      <c r="C111" s="144"/>
      <c r="D111" s="145"/>
      <c r="E111" s="32">
        <f>SUM(E112:E116)+SUM(E119:E121)</f>
        <v>918013048</v>
      </c>
      <c r="F111" s="32">
        <f>SUM(F112:F116)+SUM(F119:F121)</f>
        <v>0</v>
      </c>
      <c r="G111" s="146">
        <f>SUM(G112:G116)+SUM(G119:G121)</f>
        <v>918013048</v>
      </c>
      <c r="H111" s="147">
        <f>SUM(H112:H116)+SUM(H119:H121)</f>
        <v>872272133</v>
      </c>
      <c r="I111" s="148">
        <f t="shared" ref="I111:I121" si="32">H111/G111</f>
        <v>0.95017400340915414</v>
      </c>
      <c r="J111" s="147">
        <f>SUM(J112:J116)+SUM(J119:J121)</f>
        <v>45740915</v>
      </c>
      <c r="L111" s="147"/>
    </row>
    <row r="112" spans="1:12" ht="16.5" customHeight="1">
      <c r="A112" s="73" t="s">
        <v>165</v>
      </c>
      <c r="B112" s="25"/>
      <c r="C112" s="59"/>
      <c r="D112" s="50"/>
      <c r="E112" s="117">
        <f>[1]BYDEPT!F112</f>
        <v>37870798</v>
      </c>
      <c r="F112" s="117">
        <f>[1]BYDEPT!AE112</f>
        <v>0</v>
      </c>
      <c r="G112" s="118">
        <f t="shared" ref="G112:G115" si="33">E112+F112</f>
        <v>37870798</v>
      </c>
      <c r="H112" s="119">
        <f>[1]BYDEPT!BD112</f>
        <v>37937494</v>
      </c>
      <c r="I112" s="120">
        <f t="shared" si="32"/>
        <v>1.0017611458834323</v>
      </c>
      <c r="J112" s="119">
        <f t="shared" ref="J112:J115" si="34">G112-H112</f>
        <v>-66696</v>
      </c>
      <c r="L112" s="119"/>
    </row>
    <row r="113" spans="1:12" ht="16.5" customHeight="1">
      <c r="A113" s="149" t="s">
        <v>166</v>
      </c>
      <c r="B113" s="18"/>
      <c r="C113" s="74"/>
      <c r="D113" s="150"/>
      <c r="E113" s="117">
        <f>[1]BYDEPT!F113</f>
        <v>486885005</v>
      </c>
      <c r="F113" s="117">
        <f>[1]BYDEPT!AE113</f>
        <v>0</v>
      </c>
      <c r="G113" s="118">
        <f t="shared" si="33"/>
        <v>486885005</v>
      </c>
      <c r="H113" s="119">
        <f>[1]BYDEPT!BD113</f>
        <v>486885005</v>
      </c>
      <c r="I113" s="120">
        <f t="shared" si="32"/>
        <v>1</v>
      </c>
      <c r="J113" s="119">
        <f t="shared" si="34"/>
        <v>0</v>
      </c>
      <c r="L113" s="119"/>
    </row>
    <row r="114" spans="1:12" ht="16.5" customHeight="1">
      <c r="A114" s="37" t="s">
        <v>167</v>
      </c>
      <c r="B114" s="37"/>
      <c r="C114" s="59"/>
      <c r="D114" s="50"/>
      <c r="E114" s="117">
        <f>[1]BYDEPT!F114</f>
        <v>480</v>
      </c>
      <c r="F114" s="117">
        <f>[1]BYDEPT!AE114</f>
        <v>0</v>
      </c>
      <c r="G114" s="118">
        <f t="shared" si="33"/>
        <v>480</v>
      </c>
      <c r="H114" s="119">
        <f>[1]BYDEPT!BD114</f>
        <v>480</v>
      </c>
      <c r="I114" s="120">
        <f t="shared" si="32"/>
        <v>1</v>
      </c>
      <c r="J114" s="119">
        <f t="shared" si="34"/>
        <v>0</v>
      </c>
      <c r="L114" s="119"/>
    </row>
    <row r="115" spans="1:12" ht="16.5" hidden="1" customHeight="1">
      <c r="A115" s="151" t="s">
        <v>168</v>
      </c>
      <c r="B115" s="59"/>
      <c r="C115" s="59"/>
      <c r="D115" s="59"/>
      <c r="E115" s="117">
        <f>[1]BYDEPT!F115</f>
        <v>0</v>
      </c>
      <c r="F115" s="117">
        <f>[1]BYDEPT!AE115</f>
        <v>0</v>
      </c>
      <c r="G115" s="118">
        <f t="shared" si="33"/>
        <v>0</v>
      </c>
      <c r="H115" s="119">
        <f>[1]BYDEPT!BD115</f>
        <v>0</v>
      </c>
      <c r="I115" s="120"/>
      <c r="J115" s="119">
        <f t="shared" si="34"/>
        <v>0</v>
      </c>
      <c r="L115" s="119"/>
    </row>
    <row r="116" spans="1:12" ht="16.5" customHeight="1">
      <c r="A116" s="73" t="s">
        <v>169</v>
      </c>
      <c r="B116" s="50"/>
      <c r="C116" s="50"/>
      <c r="D116" s="50"/>
      <c r="E116" s="46">
        <f>SUM(E117:E118)</f>
        <v>22114600</v>
      </c>
      <c r="F116" s="46">
        <f>SUM(F117:F118)</f>
        <v>0</v>
      </c>
      <c r="G116" s="152">
        <f>SUM(G117:G118)</f>
        <v>22114600</v>
      </c>
      <c r="H116" s="153">
        <f>SUM(H117:H118)</f>
        <v>10077003</v>
      </c>
      <c r="I116" s="124">
        <f t="shared" si="32"/>
        <v>0.45567195427455165</v>
      </c>
      <c r="J116" s="153">
        <f>SUM(J117:J118)</f>
        <v>12037597</v>
      </c>
      <c r="L116" s="153"/>
    </row>
    <row r="117" spans="1:12" ht="16.5" customHeight="1">
      <c r="A117" s="73" t="s">
        <v>170</v>
      </c>
      <c r="B117" s="50"/>
      <c r="C117" s="50"/>
      <c r="D117" s="50"/>
      <c r="E117" s="117">
        <f>[1]BYDEPT!F117</f>
        <v>13090992</v>
      </c>
      <c r="F117" s="117">
        <f>[1]BYDEPT!AE117</f>
        <v>0</v>
      </c>
      <c r="G117" s="118">
        <f t="shared" ref="G117:G121" si="35">E117+F117</f>
        <v>13090992</v>
      </c>
      <c r="H117" s="119">
        <f>[1]BYDEPT!BD117</f>
        <v>3012324</v>
      </c>
      <c r="I117" s="120">
        <f t="shared" si="32"/>
        <v>0.23010662599136872</v>
      </c>
      <c r="J117" s="119">
        <f t="shared" ref="J117:J121" si="36">G117-H117</f>
        <v>10078668</v>
      </c>
      <c r="L117" s="119"/>
    </row>
    <row r="118" spans="1:12" ht="16.5" customHeight="1">
      <c r="A118" s="73" t="s">
        <v>171</v>
      </c>
      <c r="B118" s="50"/>
      <c r="C118" s="50"/>
      <c r="D118" s="50"/>
      <c r="E118" s="117">
        <f>[1]BYDEPT!F118</f>
        <v>9023608</v>
      </c>
      <c r="F118" s="117">
        <f>[1]BYDEPT!AE118</f>
        <v>0</v>
      </c>
      <c r="G118" s="118">
        <f t="shared" si="35"/>
        <v>9023608</v>
      </c>
      <c r="H118" s="119">
        <f>[1]BYDEPT!BD118</f>
        <v>7064679</v>
      </c>
      <c r="I118" s="120">
        <f t="shared" si="32"/>
        <v>0.78291067165151673</v>
      </c>
      <c r="J118" s="119">
        <f t="shared" si="36"/>
        <v>1958929</v>
      </c>
      <c r="L118" s="119"/>
    </row>
    <row r="119" spans="1:12" ht="15.75" customHeight="1">
      <c r="A119" s="154" t="s">
        <v>172</v>
      </c>
      <c r="B119" s="37"/>
      <c r="C119" s="37"/>
      <c r="D119" s="37"/>
      <c r="E119" s="117">
        <f>[1]BYDEPT!F119</f>
        <v>16765165</v>
      </c>
      <c r="F119" s="117">
        <f>[1]BYDEPT!AE119</f>
        <v>0</v>
      </c>
      <c r="G119" s="118">
        <f t="shared" si="35"/>
        <v>16765165</v>
      </c>
      <c r="H119" s="119">
        <f>[1]BYDEPT!BD119</f>
        <v>0</v>
      </c>
      <c r="I119" s="120">
        <f t="shared" si="32"/>
        <v>0</v>
      </c>
      <c r="J119" s="119">
        <f t="shared" si="36"/>
        <v>16765165</v>
      </c>
      <c r="L119" s="119"/>
    </row>
    <row r="120" spans="1:12" ht="16.5" customHeight="1">
      <c r="A120" s="154" t="s">
        <v>173</v>
      </c>
      <c r="B120" s="37"/>
      <c r="C120" s="37"/>
      <c r="D120" s="37"/>
      <c r="E120" s="117">
        <f>[1]BYDEPT!F120</f>
        <v>334877000</v>
      </c>
      <c r="F120" s="117">
        <f>[1]BYDEPT!AE120</f>
        <v>0</v>
      </c>
      <c r="G120" s="118">
        <f t="shared" si="35"/>
        <v>334877000</v>
      </c>
      <c r="H120" s="119">
        <f>[1]BYDEPT!BD120</f>
        <v>334877000</v>
      </c>
      <c r="I120" s="120">
        <f t="shared" si="32"/>
        <v>1</v>
      </c>
      <c r="J120" s="119">
        <f t="shared" si="36"/>
        <v>0</v>
      </c>
      <c r="L120" s="119"/>
    </row>
    <row r="121" spans="1:12" ht="16.5" customHeight="1">
      <c r="A121" s="137" t="s">
        <v>174</v>
      </c>
      <c r="B121" s="150"/>
      <c r="C121" s="150"/>
      <c r="D121" s="150"/>
      <c r="E121" s="117">
        <f>[1]BYDEPT!F121</f>
        <v>19500000</v>
      </c>
      <c r="F121" s="117">
        <f>[1]BYDEPT!AE121</f>
        <v>0</v>
      </c>
      <c r="G121" s="118">
        <f t="shared" si="35"/>
        <v>19500000</v>
      </c>
      <c r="H121" s="119">
        <f>[1]BYDEPT!BD121</f>
        <v>2495151</v>
      </c>
      <c r="I121" s="120">
        <f t="shared" si="32"/>
        <v>0.12795646153846155</v>
      </c>
      <c r="J121" s="119">
        <f t="shared" si="36"/>
        <v>17004849</v>
      </c>
      <c r="L121" s="119"/>
    </row>
    <row r="122" spans="1:12" ht="8.25" customHeight="1">
      <c r="A122" s="26"/>
      <c r="B122" s="26"/>
      <c r="C122" s="26"/>
      <c r="D122" s="26"/>
      <c r="E122" s="117"/>
      <c r="F122" s="117"/>
      <c r="G122" s="118"/>
      <c r="H122" s="119"/>
      <c r="I122" s="120"/>
      <c r="J122" s="119"/>
      <c r="L122" s="119"/>
    </row>
    <row r="123" spans="1:12" ht="15.95" customHeight="1">
      <c r="A123" s="127" t="s">
        <v>175</v>
      </c>
      <c r="B123" s="11"/>
      <c r="C123" s="11"/>
      <c r="D123" s="11"/>
      <c r="E123" s="155">
        <f>E111+E7</f>
        <v>3350000000</v>
      </c>
      <c r="F123" s="155">
        <f>F111+F7</f>
        <v>0</v>
      </c>
      <c r="G123" s="156">
        <f>G111+G7</f>
        <v>3350000000</v>
      </c>
      <c r="H123" s="157">
        <f>H111+H7</f>
        <v>2697831040</v>
      </c>
      <c r="I123" s="158">
        <f>H123/G123</f>
        <v>0.80532269850746274</v>
      </c>
      <c r="J123" s="157">
        <f>J111+J7</f>
        <v>652168960</v>
      </c>
      <c r="L123" s="147"/>
    </row>
    <row r="124" spans="1:12" s="114" customFormat="1" ht="6.75" customHeight="1">
      <c r="A124" s="127"/>
      <c r="B124" s="11"/>
      <c r="C124" s="11"/>
      <c r="D124" s="11"/>
      <c r="E124" s="63"/>
      <c r="F124" s="63"/>
      <c r="G124" s="159"/>
      <c r="H124" s="160"/>
      <c r="I124" s="161"/>
      <c r="J124" s="160"/>
      <c r="L124" s="160"/>
    </row>
    <row r="125" spans="1:12" s="114" customFormat="1" ht="16.5" customHeight="1">
      <c r="A125" s="127" t="s">
        <v>176</v>
      </c>
      <c r="B125" s="11"/>
      <c r="C125" s="11"/>
      <c r="D125" s="11"/>
      <c r="E125" s="155">
        <f>E126+E230+E232</f>
        <v>0</v>
      </c>
      <c r="F125" s="162">
        <f>F126+F230+F232</f>
        <v>0</v>
      </c>
      <c r="G125" s="156">
        <f>G126+G230+G232</f>
        <v>0</v>
      </c>
      <c r="H125" s="157">
        <f>H126+H230+H232</f>
        <v>20456546</v>
      </c>
      <c r="I125" s="158"/>
      <c r="J125" s="157">
        <f>J126+J230+J232</f>
        <v>-20456546</v>
      </c>
      <c r="K125" s="115"/>
      <c r="L125" s="147"/>
    </row>
    <row r="126" spans="1:12" s="114" customFormat="1" ht="29.25" customHeight="1">
      <c r="A126" s="163" t="s">
        <v>177</v>
      </c>
      <c r="B126" s="164">
        <f>B127+B216</f>
        <v>107978126.01199998</v>
      </c>
      <c r="C126" s="164">
        <f t="shared" ref="C126:H126" si="37">C127+C216</f>
        <v>0</v>
      </c>
      <c r="D126" s="165">
        <f t="shared" si="37"/>
        <v>107978126.01199998</v>
      </c>
      <c r="E126" s="32">
        <f t="shared" si="37"/>
        <v>0</v>
      </c>
      <c r="F126" s="166">
        <f t="shared" si="37"/>
        <v>0</v>
      </c>
      <c r="G126" s="146">
        <f t="shared" si="37"/>
        <v>0</v>
      </c>
      <c r="H126" s="147">
        <f t="shared" si="37"/>
        <v>16281990</v>
      </c>
      <c r="I126" s="148"/>
      <c r="J126" s="147">
        <f t="shared" ref="J126:K126" si="38">J127+J216</f>
        <v>-16281990</v>
      </c>
      <c r="K126" s="115">
        <f t="shared" si="38"/>
        <v>0</v>
      </c>
      <c r="L126" s="147">
        <f>L127+L216</f>
        <v>91696136.01199998</v>
      </c>
    </row>
    <row r="127" spans="1:12" s="114" customFormat="1" ht="18.75" customHeight="1">
      <c r="A127" s="167" t="s">
        <v>178</v>
      </c>
      <c r="B127" s="110">
        <f t="shared" ref="B127:H127" si="39">SUM(B128:B134)+SUM(B137:B142)+SUM(B146:B148)+SUM(B151:B152)+SUM(B155:B171)</f>
        <v>29486826.653999995</v>
      </c>
      <c r="C127" s="110">
        <f t="shared" si="39"/>
        <v>0</v>
      </c>
      <c r="D127" s="110">
        <f t="shared" si="39"/>
        <v>29486826.653999995</v>
      </c>
      <c r="E127" s="110">
        <f t="shared" si="39"/>
        <v>0</v>
      </c>
      <c r="F127" s="168">
        <f t="shared" si="39"/>
        <v>0</v>
      </c>
      <c r="G127" s="111">
        <f t="shared" si="39"/>
        <v>0</v>
      </c>
      <c r="H127" s="112">
        <f t="shared" si="39"/>
        <v>3594155</v>
      </c>
      <c r="I127" s="169"/>
      <c r="J127" s="112">
        <f>SUM(J128:J134)+SUM(J137:J142)+SUM(J146:J148)+SUM(J151:J152)+SUM(J155:J171)</f>
        <v>-3594155</v>
      </c>
      <c r="L127" s="112">
        <f>SUM(L128:L134)+SUM(L137:L142)+SUM(L146:L148)+SUM(L151:L152)+SUM(L155:L171)</f>
        <v>25892671.653999995</v>
      </c>
    </row>
    <row r="128" spans="1:12" ht="18" hidden="1" customHeight="1">
      <c r="A128" s="139" t="s">
        <v>50</v>
      </c>
      <c r="B128" s="18"/>
      <c r="C128" s="18"/>
      <c r="D128" s="18">
        <f>SUM(B128:C128)</f>
        <v>0</v>
      </c>
      <c r="E128" s="117"/>
      <c r="F128" s="170"/>
      <c r="G128" s="118">
        <f t="shared" ref="G128:G133" si="40">E128+F128</f>
        <v>0</v>
      </c>
      <c r="H128" s="119">
        <f>[1]BYDEPT!BD128</f>
        <v>0</v>
      </c>
      <c r="I128" s="171"/>
      <c r="J128" s="119">
        <f t="shared" ref="J128:J133" si="41">G128-H128</f>
        <v>0</v>
      </c>
      <c r="L128" s="119">
        <f>B128-H128</f>
        <v>0</v>
      </c>
    </row>
    <row r="129" spans="1:12" ht="16.5" hidden="1" customHeight="1">
      <c r="A129" s="139" t="s">
        <v>51</v>
      </c>
      <c r="B129" s="18"/>
      <c r="C129" s="18"/>
      <c r="D129" s="18">
        <f t="shared" ref="D129:D133" si="42">SUM(B129:C129)</f>
        <v>0</v>
      </c>
      <c r="E129" s="117"/>
      <c r="F129" s="170"/>
      <c r="G129" s="118">
        <f t="shared" si="40"/>
        <v>0</v>
      </c>
      <c r="H129" s="119">
        <f>[1]BYDEPT!BD129</f>
        <v>0</v>
      </c>
      <c r="I129" s="171"/>
      <c r="J129" s="119">
        <f t="shared" si="41"/>
        <v>0</v>
      </c>
      <c r="L129" s="119">
        <f>B129-H129</f>
        <v>0</v>
      </c>
    </row>
    <row r="130" spans="1:12" ht="17.25" customHeight="1">
      <c r="A130" s="139" t="s">
        <v>52</v>
      </c>
      <c r="B130" s="18">
        <f>'[1]2016Cont.'!BF17</f>
        <v>199488</v>
      </c>
      <c r="C130" s="18"/>
      <c r="D130" s="18">
        <f t="shared" si="42"/>
        <v>199488</v>
      </c>
      <c r="E130" s="117"/>
      <c r="F130" s="170"/>
      <c r="G130" s="118">
        <f t="shared" si="40"/>
        <v>0</v>
      </c>
      <c r="H130" s="119">
        <f>[1]BYDEPT!BD130</f>
        <v>0</v>
      </c>
      <c r="I130" s="171"/>
      <c r="J130" s="119">
        <f t="shared" si="41"/>
        <v>0</v>
      </c>
      <c r="L130" s="119">
        <f>B130-H130</f>
        <v>199488</v>
      </c>
    </row>
    <row r="131" spans="1:12" ht="16.5" customHeight="1">
      <c r="A131" s="139" t="s">
        <v>53</v>
      </c>
      <c r="B131" s="18">
        <f>'[1]2016Cont.'!BF20</f>
        <v>100000</v>
      </c>
      <c r="C131" s="172"/>
      <c r="D131" s="18">
        <f t="shared" si="42"/>
        <v>100000</v>
      </c>
      <c r="E131" s="117"/>
      <c r="F131" s="170"/>
      <c r="G131" s="118">
        <f t="shared" si="40"/>
        <v>0</v>
      </c>
      <c r="H131" s="119">
        <f>[1]BYDEPT!BD131</f>
        <v>0</v>
      </c>
      <c r="I131" s="171"/>
      <c r="J131" s="119">
        <f t="shared" si="41"/>
        <v>0</v>
      </c>
      <c r="L131" s="119">
        <f>D131-H131</f>
        <v>100000</v>
      </c>
    </row>
    <row r="132" spans="1:12" ht="16.5" customHeight="1">
      <c r="A132" s="139" t="s">
        <v>54</v>
      </c>
      <c r="B132" s="18">
        <f>'[1]2016Cont.'!BI22-'[1]2016Cont.'!BE22</f>
        <v>3400</v>
      </c>
      <c r="C132" s="172"/>
      <c r="D132" s="18">
        <f t="shared" si="42"/>
        <v>3400</v>
      </c>
      <c r="E132" s="117"/>
      <c r="F132" s="170"/>
      <c r="G132" s="118">
        <f t="shared" si="40"/>
        <v>0</v>
      </c>
      <c r="H132" s="119">
        <f>[1]BYDEPT!BD132</f>
        <v>0</v>
      </c>
      <c r="I132" s="171"/>
      <c r="J132" s="119">
        <f t="shared" si="41"/>
        <v>0</v>
      </c>
      <c r="L132" s="119">
        <f>D132-H132</f>
        <v>3400</v>
      </c>
    </row>
    <row r="133" spans="1:12" ht="16.5" hidden="1" customHeight="1">
      <c r="A133" s="139" t="s">
        <v>55</v>
      </c>
      <c r="B133" s="18"/>
      <c r="C133" s="172"/>
      <c r="D133" s="18">
        <f t="shared" si="42"/>
        <v>0</v>
      </c>
      <c r="E133" s="117"/>
      <c r="F133" s="170"/>
      <c r="G133" s="118">
        <f t="shared" si="40"/>
        <v>0</v>
      </c>
      <c r="H133" s="119">
        <f>[1]BYDEPT!BD133</f>
        <v>0</v>
      </c>
      <c r="I133" s="171"/>
      <c r="J133" s="119">
        <f t="shared" si="41"/>
        <v>0</v>
      </c>
      <c r="L133" s="119">
        <f>D133-H133</f>
        <v>0</v>
      </c>
    </row>
    <row r="134" spans="1:12" ht="15.75" customHeight="1">
      <c r="A134" s="139" t="s">
        <v>56</v>
      </c>
      <c r="B134" s="117">
        <f t="shared" ref="B134:H134" si="43">SUM(B135:B136)</f>
        <v>1486306.8769999929</v>
      </c>
      <c r="C134" s="173">
        <f t="shared" si="43"/>
        <v>0</v>
      </c>
      <c r="D134" s="117">
        <f t="shared" si="43"/>
        <v>1486306.8769999929</v>
      </c>
      <c r="E134" s="117">
        <f t="shared" si="43"/>
        <v>0</v>
      </c>
      <c r="F134" s="170">
        <f t="shared" si="43"/>
        <v>0</v>
      </c>
      <c r="G134" s="118">
        <f t="shared" si="43"/>
        <v>0</v>
      </c>
      <c r="H134" s="119">
        <f t="shared" si="43"/>
        <v>0</v>
      </c>
      <c r="I134" s="171"/>
      <c r="J134" s="119">
        <f>SUM(J135:J136)</f>
        <v>0</v>
      </c>
      <c r="L134" s="119">
        <f>SUM(L135:L136)</f>
        <v>1486306.8769999929</v>
      </c>
    </row>
    <row r="135" spans="1:12" ht="15.75" hidden="1" customHeight="1">
      <c r="A135" s="139" t="s">
        <v>57</v>
      </c>
      <c r="B135" s="18">
        <f>'[1]2016Cont.'!BF38+'[1]2016Cont.'!BH38+'[1]2016Cont.'!BH42</f>
        <v>1474306.8770000003</v>
      </c>
      <c r="C135" s="172"/>
      <c r="D135" s="18">
        <f t="shared" ref="D135:D141" si="44">SUM(B135:C135)</f>
        <v>1474306.8770000003</v>
      </c>
      <c r="E135" s="117"/>
      <c r="F135" s="170"/>
      <c r="G135" s="118">
        <f t="shared" ref="G135:G141" si="45">E135+F135</f>
        <v>0</v>
      </c>
      <c r="H135" s="119">
        <f>[1]BYDEPT!BD135</f>
        <v>0</v>
      </c>
      <c r="I135" s="171"/>
      <c r="J135" s="119">
        <f t="shared" ref="J135:J141" si="46">G135-H135</f>
        <v>0</v>
      </c>
      <c r="L135" s="119">
        <f t="shared" ref="L135:L141" si="47">D135-H135</f>
        <v>1474306.8770000003</v>
      </c>
    </row>
    <row r="136" spans="1:12" ht="16.5" hidden="1" customHeight="1">
      <c r="A136" s="139" t="s">
        <v>58</v>
      </c>
      <c r="B136" s="18">
        <f>'[1]2016Cont.'!BH39</f>
        <v>11999.999999992608</v>
      </c>
      <c r="C136" s="172"/>
      <c r="D136" s="18">
        <f t="shared" si="44"/>
        <v>11999.999999992608</v>
      </c>
      <c r="E136" s="117"/>
      <c r="F136" s="170"/>
      <c r="G136" s="118">
        <f t="shared" si="45"/>
        <v>0</v>
      </c>
      <c r="H136" s="119">
        <f>[1]BYDEPT!BD136</f>
        <v>0</v>
      </c>
      <c r="I136" s="171"/>
      <c r="J136" s="119">
        <f t="shared" si="46"/>
        <v>0</v>
      </c>
      <c r="L136" s="119">
        <f t="shared" si="47"/>
        <v>11999.999999992608</v>
      </c>
    </row>
    <row r="137" spans="1:12" ht="16.5" customHeight="1">
      <c r="A137" s="139" t="s">
        <v>59</v>
      </c>
      <c r="B137" s="18">
        <f>'[1]2016Cont.'!BI46-'[1]2016Cont.'!BE46</f>
        <v>737407.08000000007</v>
      </c>
      <c r="C137" s="172"/>
      <c r="D137" s="18">
        <f t="shared" si="44"/>
        <v>737407.08000000007</v>
      </c>
      <c r="E137" s="117"/>
      <c r="F137" s="170"/>
      <c r="G137" s="118">
        <f t="shared" si="45"/>
        <v>0</v>
      </c>
      <c r="H137" s="119">
        <f>[1]BYDEPT!BD137</f>
        <v>281558</v>
      </c>
      <c r="I137" s="171"/>
      <c r="J137" s="119">
        <f t="shared" si="46"/>
        <v>-281558</v>
      </c>
      <c r="L137" s="119">
        <f t="shared" si="47"/>
        <v>455849.08000000007</v>
      </c>
    </row>
    <row r="138" spans="1:12" ht="16.5" hidden="1" customHeight="1">
      <c r="A138" s="139" t="s">
        <v>60</v>
      </c>
      <c r="B138" s="18"/>
      <c r="C138" s="172"/>
      <c r="D138" s="18">
        <f t="shared" si="44"/>
        <v>0</v>
      </c>
      <c r="E138" s="117"/>
      <c r="F138" s="170"/>
      <c r="G138" s="118">
        <f t="shared" si="45"/>
        <v>0</v>
      </c>
      <c r="H138" s="119">
        <f>[1]BYDEPT!BD138</f>
        <v>0</v>
      </c>
      <c r="I138" s="171"/>
      <c r="J138" s="119">
        <f t="shared" si="46"/>
        <v>0</v>
      </c>
      <c r="L138" s="119">
        <f t="shared" si="47"/>
        <v>0</v>
      </c>
    </row>
    <row r="139" spans="1:12" ht="16.5" hidden="1" customHeight="1">
      <c r="A139" s="139" t="s">
        <v>61</v>
      </c>
      <c r="B139" s="18"/>
      <c r="C139" s="172"/>
      <c r="D139" s="18">
        <f t="shared" si="44"/>
        <v>0</v>
      </c>
      <c r="E139" s="117"/>
      <c r="F139" s="170"/>
      <c r="G139" s="118">
        <f t="shared" si="45"/>
        <v>0</v>
      </c>
      <c r="H139" s="119">
        <f>[1]BYDEPT!BD139</f>
        <v>0</v>
      </c>
      <c r="I139" s="171"/>
      <c r="J139" s="119">
        <f t="shared" si="46"/>
        <v>0</v>
      </c>
      <c r="L139" s="119">
        <f t="shared" si="47"/>
        <v>0</v>
      </c>
    </row>
    <row r="140" spans="1:12" ht="15" customHeight="1">
      <c r="A140" s="139" t="s">
        <v>62</v>
      </c>
      <c r="B140" s="18">
        <f>'[1]2016Cont.'!BI58-'[1]2016Cont.'!BE58</f>
        <v>49999.999999999971</v>
      </c>
      <c r="C140" s="174"/>
      <c r="D140" s="18">
        <f t="shared" si="44"/>
        <v>49999.999999999971</v>
      </c>
      <c r="E140" s="117"/>
      <c r="F140" s="170"/>
      <c r="G140" s="118">
        <f t="shared" si="45"/>
        <v>0</v>
      </c>
      <c r="H140" s="119">
        <f>[1]BYDEPT!BD140</f>
        <v>0</v>
      </c>
      <c r="I140" s="171"/>
      <c r="J140" s="119">
        <f t="shared" si="46"/>
        <v>0</v>
      </c>
      <c r="L140" s="119">
        <f t="shared" si="47"/>
        <v>49999.999999999971</v>
      </c>
    </row>
    <row r="141" spans="1:12" ht="15" customHeight="1">
      <c r="A141" s="139" t="s">
        <v>63</v>
      </c>
      <c r="B141" s="18">
        <f>'[1]2016Cont.'!BI71-'[1]2016Cont.'!BE71</f>
        <v>13836</v>
      </c>
      <c r="C141" s="172"/>
      <c r="D141" s="18">
        <f t="shared" si="44"/>
        <v>13836</v>
      </c>
      <c r="E141" s="117"/>
      <c r="F141" s="170"/>
      <c r="G141" s="118">
        <f t="shared" si="45"/>
        <v>0</v>
      </c>
      <c r="H141" s="119">
        <f>[1]BYDEPT!BD141</f>
        <v>0</v>
      </c>
      <c r="I141" s="171"/>
      <c r="J141" s="119">
        <f t="shared" si="46"/>
        <v>0</v>
      </c>
      <c r="L141" s="119">
        <f t="shared" si="47"/>
        <v>13836</v>
      </c>
    </row>
    <row r="142" spans="1:12" ht="15" customHeight="1">
      <c r="A142" s="139" t="s">
        <v>64</v>
      </c>
      <c r="B142" s="18">
        <f t="shared" ref="B142:H142" si="48">SUM(B143:B144)</f>
        <v>157645</v>
      </c>
      <c r="C142" s="172">
        <f t="shared" si="48"/>
        <v>0</v>
      </c>
      <c r="D142" s="18">
        <f t="shared" si="48"/>
        <v>157645</v>
      </c>
      <c r="E142" s="117">
        <f t="shared" si="48"/>
        <v>0</v>
      </c>
      <c r="F142" s="170">
        <f t="shared" si="48"/>
        <v>0</v>
      </c>
      <c r="G142" s="118">
        <f t="shared" si="48"/>
        <v>0</v>
      </c>
      <c r="H142" s="119">
        <f t="shared" si="48"/>
        <v>157645</v>
      </c>
      <c r="I142" s="171"/>
      <c r="J142" s="119">
        <f>SUM(J143:J144)</f>
        <v>-157645</v>
      </c>
      <c r="L142" s="119">
        <f>SUM(L143:L144)</f>
        <v>0</v>
      </c>
    </row>
    <row r="143" spans="1:12" ht="15" hidden="1" customHeight="1">
      <c r="A143" s="139" t="s">
        <v>57</v>
      </c>
      <c r="B143" s="18">
        <f>'[1]2016Cont.'!BI77-'[1]2016Cont.'!BE77</f>
        <v>157645</v>
      </c>
      <c r="C143" s="172"/>
      <c r="D143" s="18">
        <f t="shared" ref="D143:D147" si="49">SUM(B143:C143)</f>
        <v>157645</v>
      </c>
      <c r="E143" s="117"/>
      <c r="F143" s="170"/>
      <c r="G143" s="118">
        <f>E143+F143</f>
        <v>0</v>
      </c>
      <c r="H143" s="119">
        <f>[1]BYDEPT!BD143</f>
        <v>157645</v>
      </c>
      <c r="I143" s="171"/>
      <c r="J143" s="119">
        <f>G143-H143</f>
        <v>-157645</v>
      </c>
      <c r="L143" s="119">
        <f>D143-H143</f>
        <v>0</v>
      </c>
    </row>
    <row r="144" spans="1:12" ht="15" hidden="1" customHeight="1">
      <c r="A144" s="139" t="s">
        <v>58</v>
      </c>
      <c r="B144" s="18"/>
      <c r="C144" s="172"/>
      <c r="D144" s="18">
        <f t="shared" si="49"/>
        <v>0</v>
      </c>
      <c r="E144" s="117"/>
      <c r="F144" s="170"/>
      <c r="G144" s="118">
        <f>E144+F144</f>
        <v>0</v>
      </c>
      <c r="H144" s="119">
        <f>[1]BYDEPT!BD144</f>
        <v>0</v>
      </c>
      <c r="I144" s="171"/>
      <c r="J144" s="119">
        <f>G144-H144</f>
        <v>0</v>
      </c>
      <c r="L144" s="119">
        <f>D144-H144</f>
        <v>0</v>
      </c>
    </row>
    <row r="145" spans="1:12" ht="15" hidden="1" customHeight="1">
      <c r="A145" s="139" t="s">
        <v>65</v>
      </c>
      <c r="B145" s="18"/>
      <c r="C145" s="172"/>
      <c r="D145" s="18">
        <f t="shared" si="49"/>
        <v>0</v>
      </c>
      <c r="E145" s="117"/>
      <c r="F145" s="170"/>
      <c r="G145" s="118"/>
      <c r="H145" s="119">
        <f>[1]BYDEPT!BD145</f>
        <v>0</v>
      </c>
      <c r="I145" s="171"/>
      <c r="J145" s="119"/>
      <c r="L145" s="119"/>
    </row>
    <row r="146" spans="1:12" ht="15" customHeight="1">
      <c r="A146" s="139" t="s">
        <v>66</v>
      </c>
      <c r="B146" s="18">
        <f>'[1]2016Cont.'!BI84-'[1]2016Cont.'!BE84</f>
        <v>299100</v>
      </c>
      <c r="C146" s="172"/>
      <c r="D146" s="18">
        <f t="shared" si="49"/>
        <v>299100</v>
      </c>
      <c r="E146" s="117"/>
      <c r="F146" s="170"/>
      <c r="G146" s="118">
        <f>E146+F146</f>
        <v>0</v>
      </c>
      <c r="H146" s="119">
        <f>[1]BYDEPT!BD146</f>
        <v>0</v>
      </c>
      <c r="I146" s="171"/>
      <c r="J146" s="119">
        <f>G146-H146</f>
        <v>0</v>
      </c>
      <c r="L146" s="119">
        <f>D146-H146</f>
        <v>299100</v>
      </c>
    </row>
    <row r="147" spans="1:12" ht="15" customHeight="1">
      <c r="A147" s="139" t="s">
        <v>67</v>
      </c>
      <c r="B147" s="18">
        <f>'[1]2016Cont.'!BI93-'[1]2016Cont.'!BE93</f>
        <v>64375</v>
      </c>
      <c r="C147" s="172"/>
      <c r="D147" s="18">
        <f t="shared" si="49"/>
        <v>64375</v>
      </c>
      <c r="E147" s="117"/>
      <c r="F147" s="170"/>
      <c r="G147" s="118">
        <f>E147+F147</f>
        <v>0</v>
      </c>
      <c r="H147" s="119">
        <f>[1]BYDEPT!BD147</f>
        <v>0</v>
      </c>
      <c r="I147" s="171"/>
      <c r="J147" s="119">
        <f>G147-H147</f>
        <v>0</v>
      </c>
      <c r="L147" s="119">
        <f>D147-H147</f>
        <v>64375</v>
      </c>
    </row>
    <row r="148" spans="1:12" ht="15" hidden="1" customHeight="1">
      <c r="A148" s="139" t="s">
        <v>68</v>
      </c>
      <c r="B148" s="18">
        <f t="shared" ref="B148:H148" si="50">SUM(B149:B150)</f>
        <v>0</v>
      </c>
      <c r="C148" s="172">
        <f t="shared" si="50"/>
        <v>0</v>
      </c>
      <c r="D148" s="18">
        <f t="shared" si="50"/>
        <v>0</v>
      </c>
      <c r="E148" s="117">
        <f t="shared" si="50"/>
        <v>0</v>
      </c>
      <c r="F148" s="170">
        <f t="shared" si="50"/>
        <v>0</v>
      </c>
      <c r="G148" s="118">
        <f t="shared" si="50"/>
        <v>0</v>
      </c>
      <c r="H148" s="119">
        <f t="shared" si="50"/>
        <v>0</v>
      </c>
      <c r="I148" s="171"/>
      <c r="J148" s="119">
        <f>SUM(J149:J150)</f>
        <v>0</v>
      </c>
      <c r="L148" s="119">
        <f>B148-H148</f>
        <v>0</v>
      </c>
    </row>
    <row r="149" spans="1:12" ht="15" hidden="1" customHeight="1">
      <c r="A149" s="139" t="s">
        <v>57</v>
      </c>
      <c r="B149" s="18"/>
      <c r="C149" s="172"/>
      <c r="D149" s="18">
        <f t="shared" ref="D149:D151" si="51">SUM(B149:C149)</f>
        <v>0</v>
      </c>
      <c r="E149" s="117"/>
      <c r="F149" s="170"/>
      <c r="G149" s="118">
        <f>E149+F149</f>
        <v>0</v>
      </c>
      <c r="H149" s="119">
        <f>[1]BYDEPT!BD149</f>
        <v>0</v>
      </c>
      <c r="I149" s="171"/>
      <c r="J149" s="119">
        <f>G149-H149</f>
        <v>0</v>
      </c>
      <c r="L149" s="119">
        <f>D149-H149</f>
        <v>0</v>
      </c>
    </row>
    <row r="150" spans="1:12" ht="15" hidden="1" customHeight="1">
      <c r="A150" s="139" t="s">
        <v>58</v>
      </c>
      <c r="B150" s="18"/>
      <c r="C150" s="172"/>
      <c r="D150" s="18">
        <f t="shared" si="51"/>
        <v>0</v>
      </c>
      <c r="E150" s="117"/>
      <c r="F150" s="170"/>
      <c r="G150" s="118">
        <f>E150+F150</f>
        <v>0</v>
      </c>
      <c r="H150" s="119">
        <f>[1]BYDEPT!BD150</f>
        <v>0</v>
      </c>
      <c r="I150" s="171"/>
      <c r="J150" s="119">
        <f>G150-H150</f>
        <v>0</v>
      </c>
      <c r="L150" s="119">
        <f>D150-H150</f>
        <v>0</v>
      </c>
    </row>
    <row r="151" spans="1:12" ht="15" customHeight="1">
      <c r="A151" s="139" t="s">
        <v>69</v>
      </c>
      <c r="B151" s="18">
        <f>'[1]2016Cont.'!BI118-'[1]2016Cont.'!BE118</f>
        <v>13401638.354000002</v>
      </c>
      <c r="C151" s="172"/>
      <c r="D151" s="18">
        <f t="shared" si="51"/>
        <v>13401638.354000002</v>
      </c>
      <c r="E151" s="117"/>
      <c r="F151" s="170"/>
      <c r="G151" s="118">
        <f>E151+F151</f>
        <v>0</v>
      </c>
      <c r="H151" s="119">
        <f>[1]BYDEPT!BD151</f>
        <v>245762</v>
      </c>
      <c r="I151" s="171"/>
      <c r="J151" s="119">
        <f>G151-H151</f>
        <v>-245762</v>
      </c>
      <c r="L151" s="119">
        <f>D151-H151</f>
        <v>13155876.354000002</v>
      </c>
    </row>
    <row r="152" spans="1:12" ht="15" customHeight="1">
      <c r="A152" s="139" t="s">
        <v>70</v>
      </c>
      <c r="B152" s="117">
        <f t="shared" ref="B152:H152" si="52">SUM(B153:B154)</f>
        <v>12476469.271000002</v>
      </c>
      <c r="C152" s="175">
        <f>SUM(C153:C154)</f>
        <v>0</v>
      </c>
      <c r="D152" s="117">
        <f t="shared" si="52"/>
        <v>12476469.271000002</v>
      </c>
      <c r="E152" s="117">
        <f t="shared" si="52"/>
        <v>0</v>
      </c>
      <c r="F152" s="170">
        <f t="shared" si="52"/>
        <v>0</v>
      </c>
      <c r="G152" s="118">
        <f t="shared" si="52"/>
        <v>0</v>
      </c>
      <c r="H152" s="119">
        <f t="shared" si="52"/>
        <v>2850082</v>
      </c>
      <c r="I152" s="171"/>
      <c r="J152" s="119">
        <f>SUM(J153:J154)</f>
        <v>-2850082</v>
      </c>
      <c r="L152" s="119">
        <f>SUM(L153:L154)</f>
        <v>9626387.2710000016</v>
      </c>
    </row>
    <row r="153" spans="1:12" ht="16.5" hidden="1" customHeight="1">
      <c r="A153" s="139" t="s">
        <v>57</v>
      </c>
      <c r="B153" s="18">
        <f>'[1]2016Cont.'!BI133-'[1]2016Cont.'!BE133</f>
        <v>12472469.271000002</v>
      </c>
      <c r="C153" s="172"/>
      <c r="D153" s="18">
        <f t="shared" ref="D153:D169" si="53">SUM(B153:C153)</f>
        <v>12472469.271000002</v>
      </c>
      <c r="E153" s="117"/>
      <c r="F153" s="170"/>
      <c r="G153" s="118">
        <f t="shared" ref="G153:G169" si="54">E153+F153</f>
        <v>0</v>
      </c>
      <c r="H153" s="119">
        <f>[1]BYDEPT!BD153</f>
        <v>2850082</v>
      </c>
      <c r="I153" s="171"/>
      <c r="J153" s="119">
        <f t="shared" ref="J153:J169" si="55">G153-H153</f>
        <v>-2850082</v>
      </c>
      <c r="L153" s="119">
        <f t="shared" ref="L153:L162" si="56">D153-H153</f>
        <v>9622387.2710000016</v>
      </c>
    </row>
    <row r="154" spans="1:12" ht="16.5" hidden="1" customHeight="1">
      <c r="A154" s="139" t="s">
        <v>58</v>
      </c>
      <c r="B154" s="18">
        <f>'[1]2016Cont.'!BI134-'[1]2016Cont.'!BE134</f>
        <v>4000</v>
      </c>
      <c r="C154" s="172"/>
      <c r="D154" s="18">
        <f t="shared" si="53"/>
        <v>4000</v>
      </c>
      <c r="E154" s="117"/>
      <c r="F154" s="170"/>
      <c r="G154" s="118">
        <f t="shared" si="54"/>
        <v>0</v>
      </c>
      <c r="H154" s="119">
        <f>[1]BYDEPT!BD154</f>
        <v>0</v>
      </c>
      <c r="I154" s="171"/>
      <c r="J154" s="119">
        <f>G154-H154</f>
        <v>0</v>
      </c>
      <c r="L154" s="119">
        <f>D154-H154</f>
        <v>4000</v>
      </c>
    </row>
    <row r="155" spans="1:12" ht="16.5" hidden="1" customHeight="1">
      <c r="A155" s="139" t="s">
        <v>71</v>
      </c>
      <c r="B155" s="18"/>
      <c r="C155" s="172"/>
      <c r="D155" s="18">
        <f t="shared" si="53"/>
        <v>0</v>
      </c>
      <c r="E155" s="117"/>
      <c r="F155" s="170"/>
      <c r="G155" s="118">
        <f t="shared" si="54"/>
        <v>0</v>
      </c>
      <c r="H155" s="119">
        <f>[1]BYDEPT!BD155</f>
        <v>0</v>
      </c>
      <c r="I155" s="171"/>
      <c r="J155" s="119">
        <f t="shared" si="55"/>
        <v>0</v>
      </c>
      <c r="L155" s="119">
        <f t="shared" si="56"/>
        <v>0</v>
      </c>
    </row>
    <row r="156" spans="1:12" ht="16.5" hidden="1" customHeight="1">
      <c r="A156" s="139" t="s">
        <v>72</v>
      </c>
      <c r="B156" s="18"/>
      <c r="C156" s="172"/>
      <c r="D156" s="18">
        <f t="shared" si="53"/>
        <v>0</v>
      </c>
      <c r="E156" s="117"/>
      <c r="F156" s="170"/>
      <c r="G156" s="118">
        <f t="shared" si="54"/>
        <v>0</v>
      </c>
      <c r="H156" s="119">
        <f>[1]BYDEPT!BD156</f>
        <v>0</v>
      </c>
      <c r="I156" s="171"/>
      <c r="J156" s="119">
        <f t="shared" si="55"/>
        <v>0</v>
      </c>
      <c r="L156" s="119">
        <f t="shared" si="56"/>
        <v>0</v>
      </c>
    </row>
    <row r="157" spans="1:12" ht="16.5" hidden="1" customHeight="1">
      <c r="A157" s="139" t="s">
        <v>73</v>
      </c>
      <c r="B157" s="18"/>
      <c r="C157" s="172"/>
      <c r="D157" s="18">
        <f t="shared" si="53"/>
        <v>0</v>
      </c>
      <c r="E157" s="117"/>
      <c r="F157" s="170"/>
      <c r="G157" s="118">
        <f t="shared" si="54"/>
        <v>0</v>
      </c>
      <c r="H157" s="119">
        <f>[1]BYDEPT!BD157</f>
        <v>0</v>
      </c>
      <c r="I157" s="171"/>
      <c r="J157" s="119">
        <f t="shared" si="55"/>
        <v>0</v>
      </c>
      <c r="L157" s="119">
        <f t="shared" si="56"/>
        <v>0</v>
      </c>
    </row>
    <row r="158" spans="1:12" ht="16.5" hidden="1" customHeight="1">
      <c r="A158" s="139" t="s">
        <v>74</v>
      </c>
      <c r="B158" s="18"/>
      <c r="C158" s="172"/>
      <c r="D158" s="18">
        <f t="shared" si="53"/>
        <v>0</v>
      </c>
      <c r="E158" s="117"/>
      <c r="F158" s="170"/>
      <c r="G158" s="118">
        <f t="shared" si="54"/>
        <v>0</v>
      </c>
      <c r="H158" s="119">
        <f>[1]BYDEPT!BD158</f>
        <v>0</v>
      </c>
      <c r="I158" s="171"/>
      <c r="J158" s="119">
        <f t="shared" si="55"/>
        <v>0</v>
      </c>
      <c r="L158" s="119">
        <f t="shared" si="56"/>
        <v>0</v>
      </c>
    </row>
    <row r="159" spans="1:12" ht="16.5" customHeight="1">
      <c r="A159" s="139" t="s">
        <v>75</v>
      </c>
      <c r="B159" s="18">
        <f>'[1]2016Cont.'!BI178-'[1]2016Cont.'!BE178</f>
        <v>185000</v>
      </c>
      <c r="C159" s="172"/>
      <c r="D159" s="18">
        <f t="shared" si="53"/>
        <v>185000</v>
      </c>
      <c r="E159" s="117"/>
      <c r="F159" s="170"/>
      <c r="G159" s="118">
        <f t="shared" si="54"/>
        <v>0</v>
      </c>
      <c r="H159" s="119">
        <f>[1]BYDEPT!BD159</f>
        <v>0</v>
      </c>
      <c r="I159" s="171"/>
      <c r="J159" s="119">
        <f t="shared" si="55"/>
        <v>0</v>
      </c>
      <c r="L159" s="119">
        <f t="shared" si="56"/>
        <v>185000</v>
      </c>
    </row>
    <row r="160" spans="1:12" ht="16.5" customHeight="1">
      <c r="A160" s="139" t="s">
        <v>76</v>
      </c>
      <c r="B160" s="18">
        <f>'[1]2016Cont.'!BI187-'[1]2016Cont.'!BE187</f>
        <v>249661.07199999999</v>
      </c>
      <c r="C160" s="172"/>
      <c r="D160" s="18">
        <f t="shared" si="53"/>
        <v>249661.07199999999</v>
      </c>
      <c r="E160" s="117"/>
      <c r="F160" s="170"/>
      <c r="G160" s="118">
        <f t="shared" si="54"/>
        <v>0</v>
      </c>
      <c r="H160" s="119">
        <f>[1]BYDEPT!BD160</f>
        <v>49108</v>
      </c>
      <c r="I160" s="171"/>
      <c r="J160" s="119">
        <f t="shared" si="55"/>
        <v>-49108</v>
      </c>
      <c r="L160" s="119">
        <f t="shared" si="56"/>
        <v>200553.07199999999</v>
      </c>
    </row>
    <row r="161" spans="1:12" ht="16.5" hidden="1" customHeight="1">
      <c r="A161" s="139" t="s">
        <v>77</v>
      </c>
      <c r="B161" s="18"/>
      <c r="C161" s="172"/>
      <c r="D161" s="18">
        <f t="shared" si="53"/>
        <v>0</v>
      </c>
      <c r="E161" s="117"/>
      <c r="F161" s="170"/>
      <c r="G161" s="118">
        <f t="shared" si="54"/>
        <v>0</v>
      </c>
      <c r="H161" s="119">
        <f>[1]BYDEPT!BD161</f>
        <v>0</v>
      </c>
      <c r="I161" s="171"/>
      <c r="J161" s="119">
        <f t="shared" si="55"/>
        <v>0</v>
      </c>
      <c r="L161" s="119">
        <f t="shared" si="56"/>
        <v>0</v>
      </c>
    </row>
    <row r="162" spans="1:12" ht="16.5" hidden="1" customHeight="1">
      <c r="A162" s="139" t="s">
        <v>78</v>
      </c>
      <c r="B162" s="18">
        <f>3000-3000</f>
        <v>0</v>
      </c>
      <c r="C162" s="174"/>
      <c r="D162" s="18">
        <f t="shared" si="53"/>
        <v>0</v>
      </c>
      <c r="E162" s="117"/>
      <c r="F162" s="170"/>
      <c r="G162" s="118">
        <f t="shared" si="54"/>
        <v>0</v>
      </c>
      <c r="H162" s="119">
        <f>[1]BYDEPT!BD162</f>
        <v>0</v>
      </c>
      <c r="I162" s="171"/>
      <c r="J162" s="119">
        <f t="shared" si="55"/>
        <v>0</v>
      </c>
      <c r="L162" s="119">
        <f t="shared" si="56"/>
        <v>0</v>
      </c>
    </row>
    <row r="163" spans="1:12" ht="16.5" hidden="1" customHeight="1">
      <c r="A163" s="139" t="s">
        <v>79</v>
      </c>
      <c r="B163" s="18"/>
      <c r="C163" s="18"/>
      <c r="D163" s="18">
        <f t="shared" si="53"/>
        <v>0</v>
      </c>
      <c r="E163" s="117"/>
      <c r="F163" s="170"/>
      <c r="G163" s="118">
        <f t="shared" si="54"/>
        <v>0</v>
      </c>
      <c r="H163" s="119">
        <f>[1]BYDEPT!BD163</f>
        <v>0</v>
      </c>
      <c r="I163" s="171"/>
      <c r="J163" s="119">
        <f t="shared" si="55"/>
        <v>0</v>
      </c>
      <c r="L163" s="119">
        <f t="shared" ref="L163:L169" si="57">B163-H163</f>
        <v>0</v>
      </c>
    </row>
    <row r="164" spans="1:12" ht="16.5" hidden="1" customHeight="1">
      <c r="A164" s="139" t="s">
        <v>80</v>
      </c>
      <c r="B164" s="18"/>
      <c r="C164" s="18"/>
      <c r="D164" s="18">
        <f t="shared" si="53"/>
        <v>0</v>
      </c>
      <c r="E164" s="117"/>
      <c r="F164" s="170"/>
      <c r="G164" s="118">
        <f t="shared" si="54"/>
        <v>0</v>
      </c>
      <c r="H164" s="119">
        <f>[1]BYDEPT!BD164</f>
        <v>0</v>
      </c>
      <c r="I164" s="171"/>
      <c r="J164" s="119">
        <f t="shared" si="55"/>
        <v>0</v>
      </c>
      <c r="L164" s="119">
        <f t="shared" si="57"/>
        <v>0</v>
      </c>
    </row>
    <row r="165" spans="1:12" ht="16.5" hidden="1" customHeight="1">
      <c r="A165" s="139" t="s">
        <v>81</v>
      </c>
      <c r="B165" s="18"/>
      <c r="C165" s="18"/>
      <c r="D165" s="18">
        <f t="shared" si="53"/>
        <v>0</v>
      </c>
      <c r="E165" s="117"/>
      <c r="F165" s="170"/>
      <c r="G165" s="118">
        <f t="shared" si="54"/>
        <v>0</v>
      </c>
      <c r="H165" s="119">
        <f>[1]BYDEPT!BD165</f>
        <v>0</v>
      </c>
      <c r="I165" s="171"/>
      <c r="J165" s="119">
        <f t="shared" si="55"/>
        <v>0</v>
      </c>
      <c r="L165" s="119">
        <f t="shared" si="57"/>
        <v>0</v>
      </c>
    </row>
    <row r="166" spans="1:12" ht="16.5" hidden="1" customHeight="1">
      <c r="A166" s="139" t="s">
        <v>82</v>
      </c>
      <c r="B166" s="18"/>
      <c r="C166" s="18"/>
      <c r="D166" s="18">
        <f t="shared" si="53"/>
        <v>0</v>
      </c>
      <c r="E166" s="117"/>
      <c r="F166" s="170"/>
      <c r="G166" s="118">
        <f t="shared" si="54"/>
        <v>0</v>
      </c>
      <c r="H166" s="119">
        <f>[1]BYDEPT!BD166</f>
        <v>0</v>
      </c>
      <c r="I166" s="171"/>
      <c r="J166" s="119">
        <f t="shared" si="55"/>
        <v>0</v>
      </c>
      <c r="L166" s="119">
        <f t="shared" si="57"/>
        <v>0</v>
      </c>
    </row>
    <row r="167" spans="1:12" ht="16.5" hidden="1" customHeight="1">
      <c r="A167" s="139" t="s">
        <v>83</v>
      </c>
      <c r="B167" s="18"/>
      <c r="C167" s="18"/>
      <c r="D167" s="18">
        <f t="shared" si="53"/>
        <v>0</v>
      </c>
      <c r="E167" s="117"/>
      <c r="F167" s="170"/>
      <c r="G167" s="118">
        <f t="shared" si="54"/>
        <v>0</v>
      </c>
      <c r="H167" s="119">
        <f>[1]BYDEPT!BD167</f>
        <v>0</v>
      </c>
      <c r="I167" s="171"/>
      <c r="J167" s="119">
        <f t="shared" si="55"/>
        <v>0</v>
      </c>
      <c r="L167" s="119">
        <f t="shared" si="57"/>
        <v>0</v>
      </c>
    </row>
    <row r="168" spans="1:12" ht="16.5" hidden="1" customHeight="1">
      <c r="A168" s="139" t="s">
        <v>84</v>
      </c>
      <c r="B168" s="18"/>
      <c r="C168" s="18"/>
      <c r="D168" s="18">
        <f t="shared" si="53"/>
        <v>0</v>
      </c>
      <c r="E168" s="117"/>
      <c r="F168" s="170"/>
      <c r="G168" s="118">
        <f t="shared" si="54"/>
        <v>0</v>
      </c>
      <c r="H168" s="119">
        <f>[1]BYDEPT!BD168</f>
        <v>0</v>
      </c>
      <c r="I168" s="171"/>
      <c r="J168" s="119">
        <f t="shared" si="55"/>
        <v>0</v>
      </c>
      <c r="L168" s="119">
        <f t="shared" si="57"/>
        <v>0</v>
      </c>
    </row>
    <row r="169" spans="1:12" ht="16.5" hidden="1" customHeight="1">
      <c r="A169" s="139" t="s">
        <v>85</v>
      </c>
      <c r="B169" s="18"/>
      <c r="C169" s="18"/>
      <c r="D169" s="18">
        <f t="shared" si="53"/>
        <v>0</v>
      </c>
      <c r="E169" s="117"/>
      <c r="F169" s="170"/>
      <c r="G169" s="118">
        <f t="shared" si="54"/>
        <v>0</v>
      </c>
      <c r="H169" s="119">
        <f>[1]BYDEPT!BD169</f>
        <v>0</v>
      </c>
      <c r="I169" s="171"/>
      <c r="J169" s="119">
        <f t="shared" si="55"/>
        <v>0</v>
      </c>
      <c r="L169" s="119">
        <f t="shared" si="57"/>
        <v>0</v>
      </c>
    </row>
    <row r="170" spans="1:12" ht="16.5" hidden="1" customHeight="1">
      <c r="A170" s="139"/>
      <c r="B170" s="18"/>
      <c r="C170" s="18"/>
      <c r="D170" s="18"/>
      <c r="E170" s="117"/>
      <c r="F170" s="170"/>
      <c r="G170" s="118"/>
      <c r="H170" s="119"/>
      <c r="I170" s="171"/>
      <c r="J170" s="119"/>
      <c r="L170" s="119"/>
    </row>
    <row r="171" spans="1:12" ht="16.5" customHeight="1">
      <c r="A171" s="139" t="s">
        <v>86</v>
      </c>
      <c r="B171" s="75">
        <f>SUM(B172:B175)+SUM(B178:B191)+SUM(B196:B212)</f>
        <v>62500</v>
      </c>
      <c r="C171" s="75">
        <f t="shared" ref="C171:L171" si="58">SUM(C172:C175)+SUM(C178:C191)+SUM(C196:C212)</f>
        <v>0</v>
      </c>
      <c r="D171" s="176">
        <f t="shared" si="58"/>
        <v>62500</v>
      </c>
      <c r="E171" s="121">
        <f t="shared" si="58"/>
        <v>0</v>
      </c>
      <c r="F171" s="121">
        <f t="shared" si="58"/>
        <v>0</v>
      </c>
      <c r="G171" s="122">
        <f t="shared" si="58"/>
        <v>0</v>
      </c>
      <c r="H171" s="123">
        <f t="shared" si="58"/>
        <v>10000</v>
      </c>
      <c r="I171" s="177"/>
      <c r="J171" s="123">
        <f t="shared" si="58"/>
        <v>-10000</v>
      </c>
      <c r="K171" s="101">
        <f t="shared" si="58"/>
        <v>0</v>
      </c>
      <c r="L171" s="123">
        <f t="shared" si="58"/>
        <v>52500</v>
      </c>
    </row>
    <row r="172" spans="1:12" ht="16.5" hidden="1" customHeight="1">
      <c r="A172" s="139" t="s">
        <v>87</v>
      </c>
      <c r="B172" s="18"/>
      <c r="C172" s="18"/>
      <c r="D172" s="18">
        <f t="shared" ref="D172:D174" si="59">SUM(B172:C172)</f>
        <v>0</v>
      </c>
      <c r="E172" s="117"/>
      <c r="F172" s="117"/>
      <c r="G172" s="118">
        <f>E172+F172</f>
        <v>0</v>
      </c>
      <c r="H172" s="119">
        <f>[1]BYDEPT!BD172</f>
        <v>0</v>
      </c>
      <c r="I172" s="171"/>
      <c r="J172" s="119">
        <f>G172-H172</f>
        <v>0</v>
      </c>
      <c r="L172" s="119">
        <f t="shared" ref="L172:L190" si="60">B172-H172</f>
        <v>0</v>
      </c>
    </row>
    <row r="173" spans="1:12" ht="16.5" customHeight="1">
      <c r="A173" s="139" t="s">
        <v>88</v>
      </c>
      <c r="B173" s="18">
        <f>'[1]2016Cont.'!BH229</f>
        <v>50000</v>
      </c>
      <c r="C173" s="18"/>
      <c r="D173" s="18">
        <f t="shared" si="59"/>
        <v>50000</v>
      </c>
      <c r="E173" s="117"/>
      <c r="F173" s="117"/>
      <c r="G173" s="118">
        <f>E173+F173</f>
        <v>0</v>
      </c>
      <c r="H173" s="119">
        <f>[1]BYDEPT!BD173</f>
        <v>0</v>
      </c>
      <c r="I173" s="171"/>
      <c r="J173" s="119"/>
      <c r="L173" s="119">
        <f t="shared" si="60"/>
        <v>50000</v>
      </c>
    </row>
    <row r="174" spans="1:12" ht="16.5" hidden="1" customHeight="1">
      <c r="A174" s="139" t="s">
        <v>89</v>
      </c>
      <c r="B174" s="18"/>
      <c r="C174" s="18"/>
      <c r="D174" s="18">
        <f t="shared" si="59"/>
        <v>0</v>
      </c>
      <c r="E174" s="117"/>
      <c r="F174" s="117"/>
      <c r="G174" s="118">
        <f>E174+F174</f>
        <v>0</v>
      </c>
      <c r="H174" s="119">
        <f>[1]BYDEPT!BD174</f>
        <v>0</v>
      </c>
      <c r="I174" s="171"/>
      <c r="J174" s="119">
        <f>G174-H174</f>
        <v>0</v>
      </c>
      <c r="L174" s="119">
        <f t="shared" si="60"/>
        <v>0</v>
      </c>
    </row>
    <row r="175" spans="1:12" ht="16.5" hidden="1" customHeight="1">
      <c r="A175" s="139" t="s">
        <v>90</v>
      </c>
      <c r="B175" s="18">
        <f>B176+B177</f>
        <v>0</v>
      </c>
      <c r="C175" s="18">
        <f t="shared" ref="C175:D175" si="61">C176+C177</f>
        <v>0</v>
      </c>
      <c r="D175" s="18">
        <f t="shared" si="61"/>
        <v>0</v>
      </c>
      <c r="E175" s="117">
        <f>+E176+E177</f>
        <v>0</v>
      </c>
      <c r="F175" s="117">
        <f>+F176+F177</f>
        <v>0</v>
      </c>
      <c r="G175" s="118">
        <f>SUM(G176:G177)</f>
        <v>0</v>
      </c>
      <c r="H175" s="119">
        <f>+H176+H177</f>
        <v>0</v>
      </c>
      <c r="I175" s="171"/>
      <c r="J175" s="119">
        <f>SUM(J176:J177)</f>
        <v>0</v>
      </c>
      <c r="L175" s="119">
        <f t="shared" si="60"/>
        <v>0</v>
      </c>
    </row>
    <row r="176" spans="1:12" ht="16.5" hidden="1" customHeight="1">
      <c r="A176" s="139" t="s">
        <v>91</v>
      </c>
      <c r="B176" s="18"/>
      <c r="C176" s="18"/>
      <c r="D176" s="18">
        <f t="shared" ref="D176:D190" si="62">SUM(B176:C176)</f>
        <v>0</v>
      </c>
      <c r="E176" s="117"/>
      <c r="F176" s="117"/>
      <c r="G176" s="118">
        <f t="shared" ref="G176:G187" si="63">E176+F176</f>
        <v>0</v>
      </c>
      <c r="H176" s="119">
        <f>[1]BYDEPT!BD176</f>
        <v>0</v>
      </c>
      <c r="I176" s="171"/>
      <c r="J176" s="119">
        <f t="shared" ref="J176:J187" si="64">G176-H176</f>
        <v>0</v>
      </c>
      <c r="L176" s="119">
        <f t="shared" si="60"/>
        <v>0</v>
      </c>
    </row>
    <row r="177" spans="1:12" ht="16.5" hidden="1" customHeight="1">
      <c r="A177" s="139" t="s">
        <v>92</v>
      </c>
      <c r="B177" s="18"/>
      <c r="C177" s="18"/>
      <c r="D177" s="18">
        <f t="shared" si="62"/>
        <v>0</v>
      </c>
      <c r="E177" s="117"/>
      <c r="F177" s="117"/>
      <c r="G177" s="118">
        <f t="shared" si="63"/>
        <v>0</v>
      </c>
      <c r="H177" s="119">
        <f>[1]BYDEPT!BD177</f>
        <v>0</v>
      </c>
      <c r="I177" s="171"/>
      <c r="J177" s="119">
        <f t="shared" si="64"/>
        <v>0</v>
      </c>
      <c r="L177" s="119">
        <f t="shared" si="60"/>
        <v>0</v>
      </c>
    </row>
    <row r="178" spans="1:12" ht="16.5" hidden="1" customHeight="1">
      <c r="A178" s="139" t="s">
        <v>93</v>
      </c>
      <c r="B178" s="18"/>
      <c r="C178" s="18"/>
      <c r="D178" s="18">
        <f t="shared" si="62"/>
        <v>0</v>
      </c>
      <c r="E178" s="117"/>
      <c r="F178" s="117"/>
      <c r="G178" s="118">
        <f t="shared" si="63"/>
        <v>0</v>
      </c>
      <c r="H178" s="119">
        <f>[1]BYDEPT!BD178</f>
        <v>0</v>
      </c>
      <c r="I178" s="171"/>
      <c r="J178" s="119">
        <f t="shared" si="64"/>
        <v>0</v>
      </c>
      <c r="L178" s="119">
        <f t="shared" si="60"/>
        <v>0</v>
      </c>
    </row>
    <row r="179" spans="1:12" ht="16.5" hidden="1" customHeight="1">
      <c r="A179" s="139" t="s">
        <v>94</v>
      </c>
      <c r="B179" s="18"/>
      <c r="C179" s="18"/>
      <c r="D179" s="18">
        <f t="shared" si="62"/>
        <v>0</v>
      </c>
      <c r="E179" s="117"/>
      <c r="F179" s="117"/>
      <c r="G179" s="118"/>
      <c r="H179" s="119">
        <f>[1]BYDEPT!BD179</f>
        <v>0</v>
      </c>
      <c r="I179" s="171"/>
      <c r="J179" s="119"/>
      <c r="L179" s="119"/>
    </row>
    <row r="180" spans="1:12" ht="16.5" hidden="1" customHeight="1">
      <c r="A180" s="139" t="s">
        <v>95</v>
      </c>
      <c r="B180" s="18"/>
      <c r="C180" s="18"/>
      <c r="D180" s="18">
        <f t="shared" si="62"/>
        <v>0</v>
      </c>
      <c r="E180" s="117"/>
      <c r="F180" s="117"/>
      <c r="G180" s="118">
        <f t="shared" si="63"/>
        <v>0</v>
      </c>
      <c r="H180" s="119">
        <f>[1]BYDEPT!BD180</f>
        <v>0</v>
      </c>
      <c r="I180" s="171"/>
      <c r="J180" s="119">
        <f t="shared" si="64"/>
        <v>0</v>
      </c>
      <c r="L180" s="119">
        <f t="shared" si="60"/>
        <v>0</v>
      </c>
    </row>
    <row r="181" spans="1:12" ht="16.5" hidden="1" customHeight="1">
      <c r="A181" s="139" t="s">
        <v>96</v>
      </c>
      <c r="B181" s="18"/>
      <c r="C181" s="18"/>
      <c r="D181" s="18">
        <f t="shared" si="62"/>
        <v>0</v>
      </c>
      <c r="E181" s="117"/>
      <c r="F181" s="117"/>
      <c r="G181" s="118">
        <f t="shared" si="63"/>
        <v>0</v>
      </c>
      <c r="H181" s="119">
        <f>[1]BYDEPT!BD181</f>
        <v>0</v>
      </c>
      <c r="I181" s="171"/>
      <c r="J181" s="119">
        <f t="shared" si="64"/>
        <v>0</v>
      </c>
      <c r="L181" s="119">
        <f t="shared" si="60"/>
        <v>0</v>
      </c>
    </row>
    <row r="182" spans="1:12" ht="16.5" hidden="1" customHeight="1">
      <c r="A182" s="178" t="s">
        <v>179</v>
      </c>
      <c r="B182" s="18"/>
      <c r="C182" s="18"/>
      <c r="D182" s="18">
        <f t="shared" si="62"/>
        <v>0</v>
      </c>
      <c r="E182" s="117"/>
      <c r="F182" s="117"/>
      <c r="G182" s="118"/>
      <c r="H182" s="119">
        <f>[1]BYDEPT!BD182</f>
        <v>0</v>
      </c>
      <c r="I182" s="171"/>
      <c r="J182" s="119"/>
      <c r="L182" s="119"/>
    </row>
    <row r="183" spans="1:12" ht="16.5" hidden="1" customHeight="1">
      <c r="A183" s="139" t="s">
        <v>98</v>
      </c>
      <c r="B183" s="18"/>
      <c r="C183" s="18"/>
      <c r="D183" s="18">
        <f t="shared" si="62"/>
        <v>0</v>
      </c>
      <c r="E183" s="117"/>
      <c r="F183" s="117"/>
      <c r="G183" s="118">
        <f t="shared" si="63"/>
        <v>0</v>
      </c>
      <c r="H183" s="119">
        <f>[1]BYDEPT!BD183</f>
        <v>0</v>
      </c>
      <c r="I183" s="171"/>
      <c r="J183" s="119">
        <f t="shared" si="64"/>
        <v>0</v>
      </c>
      <c r="L183" s="119">
        <f t="shared" si="60"/>
        <v>0</v>
      </c>
    </row>
    <row r="184" spans="1:12" ht="16.5" hidden="1" customHeight="1">
      <c r="A184" s="139" t="s">
        <v>99</v>
      </c>
      <c r="B184" s="18"/>
      <c r="C184" s="18"/>
      <c r="D184" s="18">
        <f t="shared" si="62"/>
        <v>0</v>
      </c>
      <c r="E184" s="117"/>
      <c r="F184" s="117"/>
      <c r="G184" s="118">
        <f t="shared" si="63"/>
        <v>0</v>
      </c>
      <c r="H184" s="119">
        <f>[1]BYDEPT!BD184</f>
        <v>0</v>
      </c>
      <c r="I184" s="171"/>
      <c r="J184" s="119">
        <f t="shared" si="64"/>
        <v>0</v>
      </c>
      <c r="L184" s="119">
        <f t="shared" si="60"/>
        <v>0</v>
      </c>
    </row>
    <row r="185" spans="1:12" ht="16.5" hidden="1" customHeight="1">
      <c r="A185" s="139" t="s">
        <v>100</v>
      </c>
      <c r="B185" s="18"/>
      <c r="C185" s="18"/>
      <c r="D185" s="18">
        <f t="shared" si="62"/>
        <v>0</v>
      </c>
      <c r="E185" s="117"/>
      <c r="F185" s="117"/>
      <c r="G185" s="118"/>
      <c r="H185" s="119">
        <f>[1]BYDEPT!BD185</f>
        <v>0</v>
      </c>
      <c r="I185" s="171"/>
      <c r="J185" s="119"/>
      <c r="L185" s="119">
        <f t="shared" si="60"/>
        <v>0</v>
      </c>
    </row>
    <row r="186" spans="1:12" ht="16.5" hidden="1" customHeight="1">
      <c r="A186" s="139" t="s">
        <v>101</v>
      </c>
      <c r="B186" s="18"/>
      <c r="C186" s="18"/>
      <c r="D186" s="18">
        <f t="shared" si="62"/>
        <v>0</v>
      </c>
      <c r="E186" s="117"/>
      <c r="F186" s="117"/>
      <c r="G186" s="118">
        <f t="shared" si="63"/>
        <v>0</v>
      </c>
      <c r="H186" s="119">
        <f>[1]BYDEPT!BD186</f>
        <v>0</v>
      </c>
      <c r="I186" s="171"/>
      <c r="J186" s="119">
        <f t="shared" si="64"/>
        <v>0</v>
      </c>
      <c r="L186" s="119">
        <f t="shared" si="60"/>
        <v>0</v>
      </c>
    </row>
    <row r="187" spans="1:12" ht="16.5" hidden="1" customHeight="1">
      <c r="A187" s="139" t="s">
        <v>102</v>
      </c>
      <c r="B187" s="18"/>
      <c r="C187" s="18"/>
      <c r="D187" s="18">
        <f t="shared" si="62"/>
        <v>0</v>
      </c>
      <c r="E187" s="117"/>
      <c r="F187" s="117"/>
      <c r="G187" s="118">
        <f t="shared" si="63"/>
        <v>0</v>
      </c>
      <c r="H187" s="119">
        <f>[1]BYDEPT!BD187</f>
        <v>0</v>
      </c>
      <c r="I187" s="171"/>
      <c r="J187" s="119">
        <f t="shared" si="64"/>
        <v>0</v>
      </c>
      <c r="L187" s="119">
        <f t="shared" si="60"/>
        <v>0</v>
      </c>
    </row>
    <row r="188" spans="1:12" ht="16.5" hidden="1" customHeight="1">
      <c r="A188" s="139" t="s">
        <v>103</v>
      </c>
      <c r="B188" s="18"/>
      <c r="C188" s="18"/>
      <c r="D188" s="18">
        <f t="shared" si="62"/>
        <v>0</v>
      </c>
      <c r="E188" s="117"/>
      <c r="F188" s="117"/>
      <c r="G188" s="118"/>
      <c r="H188" s="119">
        <f>[1]BYDEPT!BD188</f>
        <v>0</v>
      </c>
      <c r="I188" s="171"/>
      <c r="J188" s="119"/>
      <c r="L188" s="119">
        <f t="shared" si="60"/>
        <v>0</v>
      </c>
    </row>
    <row r="189" spans="1:12" ht="16.5" hidden="1" customHeight="1">
      <c r="A189" s="139" t="s">
        <v>104</v>
      </c>
      <c r="B189" s="18"/>
      <c r="C189" s="18"/>
      <c r="D189" s="18">
        <f t="shared" si="62"/>
        <v>0</v>
      </c>
      <c r="E189" s="117"/>
      <c r="F189" s="117"/>
      <c r="G189" s="118">
        <f>E189+F189</f>
        <v>0</v>
      </c>
      <c r="H189" s="119">
        <f>[1]BYDEPT!BD189</f>
        <v>0</v>
      </c>
      <c r="I189" s="171"/>
      <c r="J189" s="119">
        <f>G189-H189</f>
        <v>0</v>
      </c>
      <c r="L189" s="119">
        <f t="shared" si="60"/>
        <v>0</v>
      </c>
    </row>
    <row r="190" spans="1:12" ht="16.5" hidden="1" customHeight="1">
      <c r="A190" s="139" t="s">
        <v>105</v>
      </c>
      <c r="B190" s="18"/>
      <c r="C190" s="18"/>
      <c r="D190" s="18">
        <f t="shared" si="62"/>
        <v>0</v>
      </c>
      <c r="E190" s="117"/>
      <c r="F190" s="117"/>
      <c r="G190" s="118">
        <f>E190+F190</f>
        <v>0</v>
      </c>
      <c r="H190" s="119">
        <f>[1]BYDEPT!BD190</f>
        <v>0</v>
      </c>
      <c r="I190" s="171"/>
      <c r="J190" s="119">
        <f>G190-H190</f>
        <v>0</v>
      </c>
      <c r="L190" s="119">
        <f t="shared" si="60"/>
        <v>0</v>
      </c>
    </row>
    <row r="191" spans="1:12" ht="16.5" customHeight="1">
      <c r="A191" s="139" t="s">
        <v>106</v>
      </c>
      <c r="B191" s="75">
        <f t="shared" ref="B191:H191" si="65">SUM(B192:B195)</f>
        <v>7000</v>
      </c>
      <c r="C191" s="75">
        <f t="shared" si="65"/>
        <v>0</v>
      </c>
      <c r="D191" s="176">
        <f t="shared" si="65"/>
        <v>7000</v>
      </c>
      <c r="E191" s="121">
        <f t="shared" si="65"/>
        <v>0</v>
      </c>
      <c r="F191" s="121">
        <f t="shared" si="65"/>
        <v>0</v>
      </c>
      <c r="G191" s="122">
        <f t="shared" si="65"/>
        <v>0</v>
      </c>
      <c r="H191" s="123">
        <f t="shared" si="65"/>
        <v>7000</v>
      </c>
      <c r="I191" s="177"/>
      <c r="J191" s="123">
        <f>SUM(J192:J195)</f>
        <v>-7000</v>
      </c>
      <c r="L191" s="123">
        <f>SUM(L192:L195)</f>
        <v>0</v>
      </c>
    </row>
    <row r="192" spans="1:12" ht="16.5" customHeight="1">
      <c r="A192" s="139" t="s">
        <v>107</v>
      </c>
      <c r="B192" s="18">
        <f>'[1]2016Cont.'!BI247-'[1]2016Cont.'!BE247</f>
        <v>7000</v>
      </c>
      <c r="C192" s="18"/>
      <c r="D192" s="18">
        <f t="shared" ref="D192:D211" si="66">SUM(B192:C192)</f>
        <v>7000</v>
      </c>
      <c r="E192" s="117"/>
      <c r="F192" s="117"/>
      <c r="G192" s="118">
        <f t="shared" ref="G192:G211" si="67">E192+F192</f>
        <v>0</v>
      </c>
      <c r="H192" s="119">
        <f>[1]BYDEPT!BD192</f>
        <v>7000</v>
      </c>
      <c r="I192" s="171"/>
      <c r="J192" s="119">
        <f t="shared" ref="J192:J214" si="68">G192-H192</f>
        <v>-7000</v>
      </c>
      <c r="L192" s="119">
        <f t="shared" ref="L192:L211" si="69">B192-H192</f>
        <v>0</v>
      </c>
    </row>
    <row r="193" spans="1:12" ht="16.5" hidden="1" customHeight="1">
      <c r="A193" s="139" t="s">
        <v>108</v>
      </c>
      <c r="B193" s="18"/>
      <c r="C193" s="18"/>
      <c r="D193" s="18">
        <f t="shared" si="66"/>
        <v>0</v>
      </c>
      <c r="E193" s="117"/>
      <c r="F193" s="117"/>
      <c r="G193" s="118">
        <f t="shared" si="67"/>
        <v>0</v>
      </c>
      <c r="H193" s="119">
        <f>[1]BYDEPT!BD193</f>
        <v>0</v>
      </c>
      <c r="I193" s="171"/>
      <c r="J193" s="119">
        <f t="shared" si="68"/>
        <v>0</v>
      </c>
      <c r="L193" s="119">
        <f t="shared" si="69"/>
        <v>0</v>
      </c>
    </row>
    <row r="194" spans="1:12" ht="16.5" hidden="1" customHeight="1">
      <c r="A194" s="139" t="s">
        <v>109</v>
      </c>
      <c r="B194" s="18"/>
      <c r="C194" s="18"/>
      <c r="D194" s="18">
        <f t="shared" si="66"/>
        <v>0</v>
      </c>
      <c r="E194" s="117"/>
      <c r="F194" s="117"/>
      <c r="G194" s="118">
        <f t="shared" si="67"/>
        <v>0</v>
      </c>
      <c r="H194" s="119">
        <f>[1]BYDEPT!BD194</f>
        <v>0</v>
      </c>
      <c r="I194" s="171"/>
      <c r="J194" s="119">
        <f t="shared" si="68"/>
        <v>0</v>
      </c>
      <c r="L194" s="119">
        <f t="shared" si="69"/>
        <v>0</v>
      </c>
    </row>
    <row r="195" spans="1:12" ht="16.5" hidden="1" customHeight="1">
      <c r="A195" s="139" t="s">
        <v>110</v>
      </c>
      <c r="B195" s="18"/>
      <c r="C195" s="18"/>
      <c r="D195" s="18">
        <f t="shared" si="66"/>
        <v>0</v>
      </c>
      <c r="E195" s="117"/>
      <c r="F195" s="117"/>
      <c r="G195" s="118">
        <f t="shared" si="67"/>
        <v>0</v>
      </c>
      <c r="H195" s="119">
        <f>[1]BYDEPT!BD195</f>
        <v>0</v>
      </c>
      <c r="I195" s="171"/>
      <c r="J195" s="119">
        <f t="shared" si="68"/>
        <v>0</v>
      </c>
      <c r="L195" s="119">
        <f t="shared" si="69"/>
        <v>0</v>
      </c>
    </row>
    <row r="196" spans="1:12" ht="16.5" hidden="1" customHeight="1">
      <c r="A196" s="139" t="s">
        <v>111</v>
      </c>
      <c r="B196" s="18"/>
      <c r="C196" s="18"/>
      <c r="D196" s="18">
        <f t="shared" si="66"/>
        <v>0</v>
      </c>
      <c r="E196" s="117"/>
      <c r="F196" s="117"/>
      <c r="G196" s="118">
        <f>E196+F196</f>
        <v>0</v>
      </c>
      <c r="H196" s="119">
        <f>[1]BYDEPT!BD196</f>
        <v>0</v>
      </c>
      <c r="I196" s="171"/>
      <c r="J196" s="119">
        <f>G196-H196</f>
        <v>0</v>
      </c>
      <c r="L196" s="119">
        <f t="shared" si="69"/>
        <v>0</v>
      </c>
    </row>
    <row r="197" spans="1:12" ht="16.5" customHeight="1">
      <c r="A197" s="139" t="s">
        <v>112</v>
      </c>
      <c r="B197" s="18">
        <f>'[1]2016Cont.'!BI252-'[1]2016Cont.'!BE252</f>
        <v>2500</v>
      </c>
      <c r="C197" s="18"/>
      <c r="D197" s="18">
        <f t="shared" si="66"/>
        <v>2500</v>
      </c>
      <c r="E197" s="117"/>
      <c r="F197" s="117"/>
      <c r="G197" s="118">
        <f t="shared" si="67"/>
        <v>0</v>
      </c>
      <c r="H197" s="119">
        <f>[1]BYDEPT!BD197</f>
        <v>0</v>
      </c>
      <c r="I197" s="171"/>
      <c r="J197" s="119">
        <f t="shared" si="68"/>
        <v>0</v>
      </c>
      <c r="L197" s="119">
        <f t="shared" si="69"/>
        <v>2500</v>
      </c>
    </row>
    <row r="198" spans="1:12" ht="16.5" hidden="1" customHeight="1">
      <c r="A198" s="139" t="s">
        <v>113</v>
      </c>
      <c r="B198" s="18"/>
      <c r="C198" s="18"/>
      <c r="D198" s="18">
        <f t="shared" si="66"/>
        <v>0</v>
      </c>
      <c r="E198" s="117"/>
      <c r="F198" s="117"/>
      <c r="G198" s="118">
        <f t="shared" si="67"/>
        <v>0</v>
      </c>
      <c r="H198" s="119">
        <f>[1]BYDEPT!BD198</f>
        <v>0</v>
      </c>
      <c r="I198" s="171"/>
      <c r="J198" s="119">
        <f t="shared" si="68"/>
        <v>0</v>
      </c>
      <c r="L198" s="119">
        <f t="shared" si="69"/>
        <v>0</v>
      </c>
    </row>
    <row r="199" spans="1:12" ht="16.5" hidden="1" customHeight="1">
      <c r="A199" s="139" t="s">
        <v>114</v>
      </c>
      <c r="B199" s="18"/>
      <c r="C199" s="18"/>
      <c r="D199" s="18">
        <f t="shared" si="66"/>
        <v>0</v>
      </c>
      <c r="E199" s="117"/>
      <c r="F199" s="117"/>
      <c r="G199" s="118">
        <f t="shared" si="67"/>
        <v>0</v>
      </c>
      <c r="H199" s="119">
        <f>[1]BYDEPT!BD199</f>
        <v>0</v>
      </c>
      <c r="I199" s="171"/>
      <c r="J199" s="119">
        <f t="shared" si="68"/>
        <v>0</v>
      </c>
      <c r="L199" s="119">
        <f t="shared" si="69"/>
        <v>0</v>
      </c>
    </row>
    <row r="200" spans="1:12" ht="16.5" hidden="1" customHeight="1">
      <c r="A200" s="139" t="s">
        <v>115</v>
      </c>
      <c r="B200" s="18"/>
      <c r="C200" s="18"/>
      <c r="D200" s="18">
        <f t="shared" si="66"/>
        <v>0</v>
      </c>
      <c r="E200" s="117"/>
      <c r="F200" s="117"/>
      <c r="G200" s="118"/>
      <c r="H200" s="119">
        <f>[1]BYDEPT!BD200</f>
        <v>0</v>
      </c>
      <c r="I200" s="171"/>
      <c r="J200" s="119"/>
      <c r="L200" s="119">
        <f t="shared" si="69"/>
        <v>0</v>
      </c>
    </row>
    <row r="201" spans="1:12" ht="16.5" hidden="1" customHeight="1">
      <c r="A201" s="139" t="s">
        <v>116</v>
      </c>
      <c r="B201" s="18"/>
      <c r="C201" s="18"/>
      <c r="D201" s="18">
        <f t="shared" si="66"/>
        <v>0</v>
      </c>
      <c r="E201" s="117"/>
      <c r="F201" s="117"/>
      <c r="G201" s="118"/>
      <c r="H201" s="119">
        <f>[1]BYDEPT!BD201</f>
        <v>0</v>
      </c>
      <c r="I201" s="171"/>
      <c r="J201" s="119">
        <f>G201-H201</f>
        <v>0</v>
      </c>
      <c r="L201" s="119">
        <f t="shared" si="69"/>
        <v>0</v>
      </c>
    </row>
    <row r="202" spans="1:12" ht="16.5" hidden="1" customHeight="1">
      <c r="A202" s="139" t="s">
        <v>117</v>
      </c>
      <c r="B202" s="18"/>
      <c r="C202" s="18"/>
      <c r="D202" s="18">
        <f t="shared" si="66"/>
        <v>0</v>
      </c>
      <c r="E202" s="117"/>
      <c r="F202" s="117"/>
      <c r="G202" s="118">
        <f t="shared" si="67"/>
        <v>0</v>
      </c>
      <c r="H202" s="119">
        <f>[1]BYDEPT!BD202</f>
        <v>0</v>
      </c>
      <c r="I202" s="171"/>
      <c r="J202" s="119">
        <f t="shared" si="68"/>
        <v>0</v>
      </c>
      <c r="L202" s="119">
        <f t="shared" si="69"/>
        <v>0</v>
      </c>
    </row>
    <row r="203" spans="1:12" ht="16.5" hidden="1" customHeight="1">
      <c r="A203" s="178" t="s">
        <v>119</v>
      </c>
      <c r="B203" s="18"/>
      <c r="C203" s="18"/>
      <c r="D203" s="18">
        <f t="shared" si="66"/>
        <v>0</v>
      </c>
      <c r="E203" s="117"/>
      <c r="F203" s="117"/>
      <c r="G203" s="118">
        <f t="shared" si="67"/>
        <v>0</v>
      </c>
      <c r="H203" s="119">
        <f>[1]BYDEPT!BD203</f>
        <v>0</v>
      </c>
      <c r="I203" s="171"/>
      <c r="J203" s="119">
        <f t="shared" si="68"/>
        <v>0</v>
      </c>
      <c r="L203" s="119">
        <f t="shared" si="69"/>
        <v>0</v>
      </c>
    </row>
    <row r="204" spans="1:12" ht="16.5" hidden="1" customHeight="1">
      <c r="A204" s="178" t="s">
        <v>121</v>
      </c>
      <c r="B204" s="18"/>
      <c r="C204" s="18"/>
      <c r="D204" s="18">
        <f t="shared" si="66"/>
        <v>0</v>
      </c>
      <c r="E204" s="117"/>
      <c r="F204" s="117"/>
      <c r="G204" s="118">
        <f t="shared" si="67"/>
        <v>0</v>
      </c>
      <c r="H204" s="119">
        <f>[1]BYDEPT!BD204</f>
        <v>0</v>
      </c>
      <c r="I204" s="171"/>
      <c r="J204" s="119">
        <f t="shared" si="68"/>
        <v>0</v>
      </c>
      <c r="L204" s="119">
        <f t="shared" si="69"/>
        <v>0</v>
      </c>
    </row>
    <row r="205" spans="1:12" ht="16.5" hidden="1" customHeight="1">
      <c r="A205" s="178" t="s">
        <v>123</v>
      </c>
      <c r="B205" s="18"/>
      <c r="C205" s="18"/>
      <c r="D205" s="18">
        <f t="shared" si="66"/>
        <v>0</v>
      </c>
      <c r="E205" s="117"/>
      <c r="F205" s="117"/>
      <c r="G205" s="118">
        <f t="shared" si="67"/>
        <v>0</v>
      </c>
      <c r="H205" s="119">
        <f>[1]BYDEPT!BD205</f>
        <v>0</v>
      </c>
      <c r="I205" s="171"/>
      <c r="J205" s="119">
        <f t="shared" si="68"/>
        <v>0</v>
      </c>
      <c r="L205" s="119">
        <f t="shared" si="69"/>
        <v>0</v>
      </c>
    </row>
    <row r="206" spans="1:12" ht="16.5" hidden="1" customHeight="1">
      <c r="A206" s="178" t="s">
        <v>125</v>
      </c>
      <c r="B206" s="18"/>
      <c r="C206" s="18"/>
      <c r="D206" s="18">
        <f t="shared" si="66"/>
        <v>0</v>
      </c>
      <c r="E206" s="117"/>
      <c r="F206" s="117"/>
      <c r="G206" s="118"/>
      <c r="H206" s="119">
        <f>[1]BYDEPT!BD206</f>
        <v>0</v>
      </c>
      <c r="I206" s="171"/>
      <c r="J206" s="119"/>
      <c r="L206" s="119">
        <f t="shared" si="69"/>
        <v>0</v>
      </c>
    </row>
    <row r="207" spans="1:12" ht="16.5" hidden="1" customHeight="1">
      <c r="A207" s="178" t="s">
        <v>127</v>
      </c>
      <c r="B207" s="18"/>
      <c r="C207" s="18"/>
      <c r="D207" s="18">
        <f t="shared" si="66"/>
        <v>0</v>
      </c>
      <c r="E207" s="117"/>
      <c r="F207" s="117"/>
      <c r="G207" s="118">
        <f t="shared" si="67"/>
        <v>0</v>
      </c>
      <c r="H207" s="119">
        <f>[1]BYDEPT!BD207</f>
        <v>0</v>
      </c>
      <c r="I207" s="171"/>
      <c r="J207" s="119">
        <f t="shared" si="68"/>
        <v>0</v>
      </c>
      <c r="L207" s="119">
        <f t="shared" si="69"/>
        <v>0</v>
      </c>
    </row>
    <row r="208" spans="1:12" ht="16.5" hidden="1" customHeight="1">
      <c r="A208" s="178" t="s">
        <v>129</v>
      </c>
      <c r="B208" s="18"/>
      <c r="C208" s="18"/>
      <c r="D208" s="18">
        <f t="shared" si="66"/>
        <v>0</v>
      </c>
      <c r="E208" s="117"/>
      <c r="F208" s="117"/>
      <c r="G208" s="118">
        <f t="shared" si="67"/>
        <v>0</v>
      </c>
      <c r="H208" s="119">
        <f>[1]BYDEPT!BD208</f>
        <v>0</v>
      </c>
      <c r="I208" s="171"/>
      <c r="J208" s="119">
        <f t="shared" si="68"/>
        <v>0</v>
      </c>
      <c r="L208" s="119">
        <f t="shared" si="69"/>
        <v>0</v>
      </c>
    </row>
    <row r="209" spans="1:12" ht="16.5" hidden="1" customHeight="1">
      <c r="A209" s="178" t="s">
        <v>131</v>
      </c>
      <c r="B209" s="18"/>
      <c r="C209" s="18"/>
      <c r="D209" s="18">
        <f t="shared" si="66"/>
        <v>0</v>
      </c>
      <c r="E209" s="117"/>
      <c r="F209" s="117"/>
      <c r="G209" s="118">
        <f t="shared" si="67"/>
        <v>0</v>
      </c>
      <c r="H209" s="119">
        <f>[1]BYDEPT!BD209</f>
        <v>0</v>
      </c>
      <c r="I209" s="171"/>
      <c r="J209" s="119">
        <f t="shared" si="68"/>
        <v>0</v>
      </c>
      <c r="L209" s="119">
        <f t="shared" si="69"/>
        <v>0</v>
      </c>
    </row>
    <row r="210" spans="1:12" ht="16.5" hidden="1" customHeight="1">
      <c r="A210" s="178" t="s">
        <v>133</v>
      </c>
      <c r="B210" s="18"/>
      <c r="C210" s="18"/>
      <c r="D210" s="18">
        <f t="shared" si="66"/>
        <v>0</v>
      </c>
      <c r="E210" s="117"/>
      <c r="F210" s="117"/>
      <c r="G210" s="118">
        <f t="shared" si="67"/>
        <v>0</v>
      </c>
      <c r="H210" s="119">
        <f>[1]BYDEPT!BD210</f>
        <v>0</v>
      </c>
      <c r="I210" s="171"/>
      <c r="J210" s="119">
        <f t="shared" si="68"/>
        <v>0</v>
      </c>
      <c r="L210" s="119">
        <f t="shared" si="69"/>
        <v>0</v>
      </c>
    </row>
    <row r="211" spans="1:12" ht="16.5" hidden="1" customHeight="1">
      <c r="A211" s="178" t="s">
        <v>135</v>
      </c>
      <c r="B211" s="18"/>
      <c r="C211" s="18"/>
      <c r="D211" s="18">
        <f t="shared" si="66"/>
        <v>0</v>
      </c>
      <c r="E211" s="117"/>
      <c r="F211" s="117"/>
      <c r="G211" s="118">
        <f t="shared" si="67"/>
        <v>0</v>
      </c>
      <c r="H211" s="119">
        <f>[1]BYDEPT!BD211</f>
        <v>0</v>
      </c>
      <c r="I211" s="171"/>
      <c r="J211" s="119">
        <f t="shared" si="68"/>
        <v>0</v>
      </c>
      <c r="L211" s="119">
        <f t="shared" si="69"/>
        <v>0</v>
      </c>
    </row>
    <row r="212" spans="1:12" ht="16.5" customHeight="1">
      <c r="A212" s="139" t="s">
        <v>137</v>
      </c>
      <c r="B212" s="18">
        <f>B213+B214</f>
        <v>3000</v>
      </c>
      <c r="C212" s="18">
        <f t="shared" ref="C212:L212" si="70">C213+C214</f>
        <v>0</v>
      </c>
      <c r="D212" s="18">
        <f t="shared" si="70"/>
        <v>3000</v>
      </c>
      <c r="E212" s="117">
        <f t="shared" si="70"/>
        <v>0</v>
      </c>
      <c r="F212" s="170">
        <f t="shared" si="70"/>
        <v>0</v>
      </c>
      <c r="G212" s="118">
        <f t="shared" si="70"/>
        <v>0</v>
      </c>
      <c r="H212" s="119">
        <f t="shared" si="70"/>
        <v>3000</v>
      </c>
      <c r="I212" s="171"/>
      <c r="J212" s="119">
        <f t="shared" si="70"/>
        <v>-3000</v>
      </c>
      <c r="K212" s="101">
        <f t="shared" si="70"/>
        <v>0</v>
      </c>
      <c r="L212" s="119">
        <f t="shared" si="70"/>
        <v>0</v>
      </c>
    </row>
    <row r="213" spans="1:12" ht="16.5" hidden="1" customHeight="1">
      <c r="A213" s="139" t="s">
        <v>138</v>
      </c>
      <c r="B213" s="18">
        <f>'[1]2016Cont.'!BF115</f>
        <v>3000</v>
      </c>
      <c r="C213" s="18"/>
      <c r="D213" s="18">
        <f t="shared" ref="D213:D214" si="71">SUM(B213:C213)</f>
        <v>3000</v>
      </c>
      <c r="E213" s="117"/>
      <c r="F213" s="170"/>
      <c r="G213" s="118"/>
      <c r="H213" s="119">
        <f>[1]BYDEPT!BD213</f>
        <v>3000</v>
      </c>
      <c r="I213" s="171"/>
      <c r="J213" s="119">
        <f t="shared" si="68"/>
        <v>-3000</v>
      </c>
      <c r="L213" s="119"/>
    </row>
    <row r="214" spans="1:12" ht="16.5" hidden="1" customHeight="1">
      <c r="A214" s="139" t="s">
        <v>139</v>
      </c>
      <c r="B214" s="18"/>
      <c r="C214" s="18"/>
      <c r="D214" s="18">
        <f t="shared" si="71"/>
        <v>0</v>
      </c>
      <c r="E214" s="117"/>
      <c r="F214" s="170"/>
      <c r="G214" s="118"/>
      <c r="H214" s="119">
        <f>[1]BYDEPT!BD214</f>
        <v>0</v>
      </c>
      <c r="I214" s="171"/>
      <c r="J214" s="119">
        <f t="shared" si="68"/>
        <v>0</v>
      </c>
      <c r="L214" s="119"/>
    </row>
    <row r="215" spans="1:12" ht="15" customHeight="1">
      <c r="A215" s="139"/>
      <c r="B215" s="18"/>
      <c r="C215" s="18"/>
      <c r="D215" s="18"/>
      <c r="E215" s="117"/>
      <c r="F215" s="170"/>
      <c r="G215" s="118"/>
      <c r="H215" s="119"/>
      <c r="I215" s="171"/>
      <c r="J215" s="119"/>
      <c r="L215" s="119"/>
    </row>
    <row r="216" spans="1:12" ht="16.5" customHeight="1">
      <c r="A216" s="179" t="s">
        <v>180</v>
      </c>
      <c r="B216" s="128">
        <f t="shared" ref="B216:H216" si="72">B217+B218+SUM(B225:B228)</f>
        <v>78491299.35799998</v>
      </c>
      <c r="C216" s="128">
        <f t="shared" si="72"/>
        <v>0</v>
      </c>
      <c r="D216" s="128">
        <f t="shared" si="72"/>
        <v>78491299.35799998</v>
      </c>
      <c r="E216" s="128">
        <f t="shared" si="72"/>
        <v>0</v>
      </c>
      <c r="F216" s="129">
        <f t="shared" si="72"/>
        <v>0</v>
      </c>
      <c r="G216" s="130">
        <f t="shared" si="72"/>
        <v>0</v>
      </c>
      <c r="H216" s="131">
        <f t="shared" si="72"/>
        <v>12687835</v>
      </c>
      <c r="I216" s="180"/>
      <c r="J216" s="131">
        <f>J217+J218+SUM(J225:J228)</f>
        <v>-12687835</v>
      </c>
      <c r="L216" s="131">
        <f>L217+L218+SUM(L225:L228)</f>
        <v>65803464.357999988</v>
      </c>
    </row>
    <row r="217" spans="1:12" ht="16.5" customHeight="1">
      <c r="A217" s="178" t="s">
        <v>143</v>
      </c>
      <c r="B217" s="18">
        <f>'[1]2016SPFs'!P271</f>
        <v>21312097.833999991</v>
      </c>
      <c r="C217" s="18"/>
      <c r="D217" s="18">
        <f>C217+B217</f>
        <v>21312097.833999991</v>
      </c>
      <c r="E217" s="117"/>
      <c r="F217" s="170"/>
      <c r="G217" s="118">
        <f>E217+F217</f>
        <v>0</v>
      </c>
      <c r="H217" s="119">
        <f>[1]BYDEPT!BD217</f>
        <v>142731</v>
      </c>
      <c r="I217" s="171"/>
      <c r="J217" s="119">
        <f>G217-H217</f>
        <v>-142731</v>
      </c>
      <c r="L217" s="119">
        <f>D217-H217</f>
        <v>21169366.833999991</v>
      </c>
    </row>
    <row r="218" spans="1:12" ht="16.5" customHeight="1">
      <c r="A218" s="178" t="s">
        <v>145</v>
      </c>
      <c r="B218" s="121">
        <f>SUM(B219:B223)</f>
        <v>32102132.624000002</v>
      </c>
      <c r="C218" s="121">
        <f>SUM(C219:C223)</f>
        <v>0</v>
      </c>
      <c r="D218" s="121">
        <f>SUM(D219:D223)</f>
        <v>32102132.624000002</v>
      </c>
      <c r="E218" s="121">
        <f>SUM(E219:E222)</f>
        <v>0</v>
      </c>
      <c r="F218" s="181">
        <f>SUM(F219:F222)</f>
        <v>0</v>
      </c>
      <c r="G218" s="122">
        <f>SUM(G219:G222)</f>
        <v>0</v>
      </c>
      <c r="H218" s="123">
        <f>SUM(H219:H223)</f>
        <v>441865</v>
      </c>
      <c r="I218" s="177"/>
      <c r="J218" s="123">
        <f>SUM(J219:J222)</f>
        <v>-441865</v>
      </c>
      <c r="L218" s="123">
        <f>SUM(L219:L223)</f>
        <v>31660267.624000002</v>
      </c>
    </row>
    <row r="219" spans="1:12" ht="16.5" hidden="1" customHeight="1">
      <c r="A219" s="178" t="s">
        <v>147</v>
      </c>
      <c r="B219" s="18">
        <f>'[1]2016SPFs'!P274</f>
        <v>0</v>
      </c>
      <c r="C219" s="182"/>
      <c r="D219" s="44">
        <f t="shared" ref="D219:D223" si="73">C219+B219</f>
        <v>0</v>
      </c>
      <c r="E219" s="117"/>
      <c r="F219" s="170"/>
      <c r="G219" s="118">
        <f t="shared" ref="G219:G228" si="74">E219+F219</f>
        <v>0</v>
      </c>
      <c r="H219" s="119">
        <f>[1]BYDEPT!BD219</f>
        <v>0</v>
      </c>
      <c r="I219" s="171"/>
      <c r="J219" s="119">
        <f>G219-H219</f>
        <v>0</v>
      </c>
      <c r="L219" s="119">
        <f>D219-H219</f>
        <v>0</v>
      </c>
    </row>
    <row r="220" spans="1:12" ht="16.5" customHeight="1">
      <c r="A220" s="178" t="s">
        <v>149</v>
      </c>
      <c r="B220" s="18">
        <f>'[1]2016SPFs'!P273</f>
        <v>31417104.585000001</v>
      </c>
      <c r="C220" s="74"/>
      <c r="D220" s="44">
        <f t="shared" si="73"/>
        <v>31417104.585000001</v>
      </c>
      <c r="E220" s="117"/>
      <c r="F220" s="170"/>
      <c r="G220" s="118">
        <f t="shared" si="74"/>
        <v>0</v>
      </c>
      <c r="H220" s="119">
        <f>[1]BYDEPT!BD220</f>
        <v>0</v>
      </c>
      <c r="I220" s="171"/>
      <c r="J220" s="119">
        <f>G220-H220</f>
        <v>0</v>
      </c>
      <c r="L220" s="119">
        <f>D220-H220</f>
        <v>31417104.585000001</v>
      </c>
    </row>
    <row r="221" spans="1:12" ht="16.5" customHeight="1">
      <c r="A221" s="183" t="s">
        <v>151</v>
      </c>
      <c r="B221" s="82">
        <f>'[1]2016SPFs'!P275</f>
        <v>12280</v>
      </c>
      <c r="C221" s="38"/>
      <c r="D221" s="82">
        <f t="shared" si="73"/>
        <v>12280</v>
      </c>
      <c r="E221" s="117"/>
      <c r="F221" s="170"/>
      <c r="G221" s="118">
        <f t="shared" si="74"/>
        <v>0</v>
      </c>
      <c r="H221" s="119">
        <f>[1]BYDEPT!BD221</f>
        <v>0</v>
      </c>
      <c r="I221" s="171"/>
      <c r="J221" s="119">
        <f>G221-H221</f>
        <v>0</v>
      </c>
      <c r="L221" s="119">
        <f>D221-H221</f>
        <v>12280</v>
      </c>
    </row>
    <row r="222" spans="1:12" ht="16.5" customHeight="1">
      <c r="A222" s="178" t="s">
        <v>153</v>
      </c>
      <c r="B222" s="18">
        <f>'[1]2016SPFs'!P276</f>
        <v>472748.0390000008</v>
      </c>
      <c r="C222" s="74"/>
      <c r="D222" s="44">
        <f t="shared" si="73"/>
        <v>472748.0390000008</v>
      </c>
      <c r="E222" s="117"/>
      <c r="F222" s="170"/>
      <c r="G222" s="118">
        <f t="shared" si="74"/>
        <v>0</v>
      </c>
      <c r="H222" s="119">
        <f>[1]BYDEPT!BD222</f>
        <v>441865</v>
      </c>
      <c r="I222" s="171"/>
      <c r="J222" s="119">
        <f>G222-H222</f>
        <v>-441865</v>
      </c>
      <c r="L222" s="119">
        <f>D222-H222</f>
        <v>30883.039000000805</v>
      </c>
    </row>
    <row r="223" spans="1:12" ht="16.5" customHeight="1">
      <c r="A223" s="178" t="s">
        <v>155</v>
      </c>
      <c r="B223" s="18">
        <f>'[1]2016SPFs'!P277</f>
        <v>200000</v>
      </c>
      <c r="C223" s="74"/>
      <c r="D223" s="44">
        <f t="shared" si="73"/>
        <v>200000</v>
      </c>
      <c r="E223" s="117"/>
      <c r="F223" s="170"/>
      <c r="G223" s="118">
        <f t="shared" si="74"/>
        <v>0</v>
      </c>
      <c r="H223" s="119">
        <f>[1]BYDEPT!BD223</f>
        <v>0</v>
      </c>
      <c r="I223" s="171"/>
      <c r="J223" s="119">
        <f>G223-H223</f>
        <v>0</v>
      </c>
      <c r="L223" s="119">
        <f>D223-H223</f>
        <v>200000</v>
      </c>
    </row>
    <row r="224" spans="1:12" ht="14.25" hidden="1" customHeight="1">
      <c r="A224" s="139"/>
      <c r="B224" s="18"/>
      <c r="C224" s="74"/>
      <c r="D224" s="44"/>
      <c r="E224" s="74"/>
      <c r="F224" s="150"/>
      <c r="G224" s="118">
        <f t="shared" si="74"/>
        <v>0</v>
      </c>
      <c r="H224" s="137"/>
      <c r="I224" s="184"/>
      <c r="J224" s="137"/>
      <c r="L224" s="119"/>
    </row>
    <row r="225" spans="1:12" ht="18" customHeight="1">
      <c r="A225" s="139" t="s">
        <v>157</v>
      </c>
      <c r="B225" s="18">
        <f>'[1]2016SPFs'!P279</f>
        <v>813875.36800000002</v>
      </c>
      <c r="C225" s="74"/>
      <c r="D225" s="44">
        <f t="shared" ref="D225:D226" si="75">C225+B225</f>
        <v>813875.36800000002</v>
      </c>
      <c r="E225" s="117"/>
      <c r="F225" s="170"/>
      <c r="G225" s="118">
        <f t="shared" si="74"/>
        <v>0</v>
      </c>
      <c r="H225" s="119">
        <f>[1]BYDEPT!BD225</f>
        <v>393602</v>
      </c>
      <c r="I225" s="171"/>
      <c r="J225" s="119">
        <f>G225-H225</f>
        <v>-393602</v>
      </c>
      <c r="L225" s="119">
        <f t="shared" ref="L225:L228" si="76">D225-H225</f>
        <v>420273.36800000002</v>
      </c>
    </row>
    <row r="226" spans="1:12" ht="16.5" customHeight="1">
      <c r="A226" s="139" t="s">
        <v>159</v>
      </c>
      <c r="B226" s="18">
        <f>'[1]2016SPFs'!M284</f>
        <v>200000</v>
      </c>
      <c r="C226" s="74"/>
      <c r="D226" s="44">
        <f t="shared" si="75"/>
        <v>200000</v>
      </c>
      <c r="E226" s="117"/>
      <c r="F226" s="170"/>
      <c r="G226" s="118">
        <f t="shared" si="74"/>
        <v>0</v>
      </c>
      <c r="H226" s="119">
        <f>[1]BYDEPT!BD226</f>
        <v>0</v>
      </c>
      <c r="I226" s="171"/>
      <c r="J226" s="119">
        <f t="shared" ref="J226:J228" si="77">G226-H226</f>
        <v>0</v>
      </c>
      <c r="L226" s="119">
        <f t="shared" si="76"/>
        <v>200000</v>
      </c>
    </row>
    <row r="227" spans="1:12" ht="16.5" customHeight="1">
      <c r="A227" s="139" t="s">
        <v>161</v>
      </c>
      <c r="B227" s="18">
        <f>'[1]2016SPFs'!P285-1</f>
        <v>24063193.531999998</v>
      </c>
      <c r="C227" s="185"/>
      <c r="D227" s="44">
        <f>C227+B227</f>
        <v>24063193.531999998</v>
      </c>
      <c r="E227" s="117"/>
      <c r="F227" s="170"/>
      <c r="G227" s="118">
        <f>E227+F227</f>
        <v>0</v>
      </c>
      <c r="H227" s="119">
        <f>[1]BYDEPT!BD227</f>
        <v>11709637</v>
      </c>
      <c r="I227" s="171"/>
      <c r="J227" s="119">
        <f t="shared" si="77"/>
        <v>-11709637</v>
      </c>
      <c r="L227" s="119">
        <f t="shared" si="76"/>
        <v>12353556.531999998</v>
      </c>
    </row>
    <row r="228" spans="1:12" ht="16.5" hidden="1" customHeight="1">
      <c r="A228" s="139" t="s">
        <v>163</v>
      </c>
      <c r="B228" s="18"/>
      <c r="C228" s="74"/>
      <c r="D228" s="44">
        <f t="shared" ref="D228" si="78">SUM(D229:D230)</f>
        <v>0</v>
      </c>
      <c r="E228" s="117"/>
      <c r="F228" s="170"/>
      <c r="G228" s="118">
        <f t="shared" si="74"/>
        <v>0</v>
      </c>
      <c r="H228" s="119">
        <f>[1]BYDEPT!BD228</f>
        <v>0</v>
      </c>
      <c r="I228" s="171"/>
      <c r="J228" s="119">
        <f t="shared" si="77"/>
        <v>0</v>
      </c>
      <c r="L228" s="119">
        <f t="shared" si="76"/>
        <v>0</v>
      </c>
    </row>
    <row r="229" spans="1:12" ht="15.75" customHeight="1">
      <c r="A229" s="186"/>
      <c r="B229" s="187"/>
      <c r="C229" s="187"/>
      <c r="D229" s="187"/>
      <c r="E229" s="117"/>
      <c r="F229" s="170"/>
      <c r="G229" s="118"/>
      <c r="H229" s="119"/>
      <c r="I229" s="120"/>
      <c r="J229" s="119"/>
      <c r="L229" s="119"/>
    </row>
    <row r="230" spans="1:12" ht="16.5" hidden="1" customHeight="1">
      <c r="A230" s="163" t="s">
        <v>181</v>
      </c>
      <c r="B230" s="188"/>
      <c r="C230" s="188"/>
      <c r="D230" s="188"/>
      <c r="E230" s="117"/>
      <c r="F230" s="117"/>
      <c r="G230" s="118">
        <f>E230+F230</f>
        <v>0</v>
      </c>
      <c r="H230" s="189">
        <f>[1]BYDEPT!BD230</f>
        <v>0</v>
      </c>
      <c r="I230" s="190"/>
      <c r="J230" s="189">
        <f>G230-H230</f>
        <v>0</v>
      </c>
      <c r="L230" s="189"/>
    </row>
    <row r="231" spans="1:12" ht="14.25" hidden="1" customHeight="1">
      <c r="A231" s="163"/>
      <c r="B231" s="188"/>
      <c r="C231" s="188"/>
      <c r="D231" s="188"/>
      <c r="E231" s="117"/>
      <c r="F231" s="117"/>
      <c r="G231" s="118"/>
      <c r="H231" s="189"/>
      <c r="I231" s="190"/>
      <c r="J231" s="189"/>
      <c r="L231" s="189"/>
    </row>
    <row r="232" spans="1:12" ht="16.5" customHeight="1">
      <c r="A232" s="191" t="s">
        <v>183</v>
      </c>
      <c r="B232" s="192"/>
      <c r="C232" s="192"/>
      <c r="D232" s="192"/>
      <c r="E232" s="32">
        <f>SUM(E233:E242)</f>
        <v>0</v>
      </c>
      <c r="F232" s="32">
        <f>SUM(F233:F242)</f>
        <v>0</v>
      </c>
      <c r="G232" s="146">
        <f>SUM(G233:G242)</f>
        <v>0</v>
      </c>
      <c r="H232" s="147">
        <f>SUM(H233:H242)</f>
        <v>4174556</v>
      </c>
      <c r="I232" s="148"/>
      <c r="J232" s="147">
        <f>SUM(J233:J242)</f>
        <v>-4174556</v>
      </c>
      <c r="L232" s="147">
        <f>SUM(L233:L242)</f>
        <v>0</v>
      </c>
    </row>
    <row r="233" spans="1:12" ht="17.25" hidden="1" customHeight="1">
      <c r="A233" s="116" t="s">
        <v>184</v>
      </c>
      <c r="B233" s="18"/>
      <c r="C233" s="18"/>
      <c r="D233" s="18"/>
      <c r="E233" s="117"/>
      <c r="F233" s="117"/>
      <c r="G233" s="118">
        <f t="shared" ref="G233:G242" si="79">E233+F233</f>
        <v>0</v>
      </c>
      <c r="H233" s="119">
        <f>[1]BYDEPT!BD233</f>
        <v>0</v>
      </c>
      <c r="I233" s="120"/>
      <c r="J233" s="119">
        <f t="shared" ref="J233:L242" si="80">G233-H233</f>
        <v>0</v>
      </c>
      <c r="L233" s="119">
        <f t="shared" si="80"/>
        <v>0</v>
      </c>
    </row>
    <row r="234" spans="1:12" ht="16.5" customHeight="1">
      <c r="A234" s="116" t="s">
        <v>185</v>
      </c>
      <c r="B234" s="18"/>
      <c r="C234" s="18"/>
      <c r="D234" s="18"/>
      <c r="E234" s="117"/>
      <c r="F234" s="117"/>
      <c r="G234" s="118">
        <f t="shared" si="79"/>
        <v>0</v>
      </c>
      <c r="H234" s="119">
        <f>[1]BYDEPT!BD234</f>
        <v>529884</v>
      </c>
      <c r="I234" s="120"/>
      <c r="J234" s="119">
        <f t="shared" si="80"/>
        <v>-529884</v>
      </c>
      <c r="L234" s="119"/>
    </row>
    <row r="235" spans="1:12" ht="16.5" hidden="1" customHeight="1">
      <c r="A235" s="116" t="s">
        <v>186</v>
      </c>
      <c r="B235" s="18"/>
      <c r="C235" s="18"/>
      <c r="D235" s="18"/>
      <c r="E235" s="117"/>
      <c r="F235" s="117"/>
      <c r="G235" s="118">
        <f t="shared" si="79"/>
        <v>0</v>
      </c>
      <c r="H235" s="119">
        <f>[1]BYDEPT!BD235</f>
        <v>0</v>
      </c>
      <c r="I235" s="120"/>
      <c r="J235" s="119">
        <f t="shared" si="80"/>
        <v>0</v>
      </c>
      <c r="L235" s="119"/>
    </row>
    <row r="236" spans="1:12" ht="17.25" customHeight="1">
      <c r="A236" s="73" t="s">
        <v>187</v>
      </c>
      <c r="B236" s="50"/>
      <c r="C236" s="50"/>
      <c r="D236" s="50"/>
      <c r="E236" s="117"/>
      <c r="F236" s="117"/>
      <c r="G236" s="118">
        <f t="shared" si="79"/>
        <v>0</v>
      </c>
      <c r="H236" s="119">
        <f>[1]BYDEPT!BD236</f>
        <v>702359</v>
      </c>
      <c r="I236" s="120"/>
      <c r="J236" s="119">
        <f t="shared" si="80"/>
        <v>-702359</v>
      </c>
      <c r="L236" s="119"/>
    </row>
    <row r="237" spans="1:12" ht="16.5" customHeight="1">
      <c r="A237" s="18" t="s">
        <v>188</v>
      </c>
      <c r="B237" s="18"/>
      <c r="C237" s="18"/>
      <c r="D237" s="18"/>
      <c r="E237" s="117"/>
      <c r="F237" s="117"/>
      <c r="G237" s="118">
        <f t="shared" si="79"/>
        <v>0</v>
      </c>
      <c r="H237" s="119">
        <f>[1]BYDEPT!BD237</f>
        <v>2942313</v>
      </c>
      <c r="I237" s="120"/>
      <c r="J237" s="119">
        <f t="shared" si="80"/>
        <v>-2942313</v>
      </c>
      <c r="L237" s="119"/>
    </row>
    <row r="238" spans="1:12" ht="16.5" hidden="1" customHeight="1">
      <c r="A238" s="193" t="s">
        <v>189</v>
      </c>
      <c r="B238" s="82"/>
      <c r="C238" s="38"/>
      <c r="D238" s="194"/>
      <c r="E238" s="117"/>
      <c r="F238" s="117"/>
      <c r="G238" s="118">
        <f t="shared" si="79"/>
        <v>0</v>
      </c>
      <c r="H238" s="119">
        <f>[1]BYDEPT!BD238</f>
        <v>0</v>
      </c>
      <c r="I238" s="120"/>
      <c r="J238" s="119">
        <f t="shared" si="80"/>
        <v>0</v>
      </c>
      <c r="L238" s="119">
        <f t="shared" si="80"/>
        <v>0</v>
      </c>
    </row>
    <row r="239" spans="1:12" ht="16.5" hidden="1" customHeight="1">
      <c r="A239" s="37" t="s">
        <v>190</v>
      </c>
      <c r="B239" s="44"/>
      <c r="C239" s="74"/>
      <c r="D239" s="44"/>
      <c r="E239" s="117"/>
      <c r="F239" s="117"/>
      <c r="G239" s="118">
        <f t="shared" si="79"/>
        <v>0</v>
      </c>
      <c r="H239" s="119">
        <f>[1]BYDEPT!BD239</f>
        <v>0</v>
      </c>
      <c r="I239" s="120"/>
      <c r="J239" s="119">
        <f t="shared" si="80"/>
        <v>0</v>
      </c>
      <c r="L239" s="119">
        <f t="shared" si="80"/>
        <v>0</v>
      </c>
    </row>
    <row r="240" spans="1:12" ht="16.5" hidden="1" customHeight="1">
      <c r="A240" s="116" t="s">
        <v>191</v>
      </c>
      <c r="B240" s="18"/>
      <c r="C240" s="74"/>
      <c r="D240" s="44"/>
      <c r="E240" s="117"/>
      <c r="F240" s="117"/>
      <c r="G240" s="118">
        <f t="shared" si="79"/>
        <v>0</v>
      </c>
      <c r="H240" s="119">
        <f>[1]BYDEPT!BD240</f>
        <v>0</v>
      </c>
      <c r="I240" s="120"/>
      <c r="J240" s="119">
        <f t="shared" si="80"/>
        <v>0</v>
      </c>
      <c r="L240" s="119">
        <f t="shared" si="80"/>
        <v>0</v>
      </c>
    </row>
    <row r="241" spans="1:12" ht="16.5" hidden="1" customHeight="1">
      <c r="A241" s="116" t="s">
        <v>192</v>
      </c>
      <c r="B241" s="18"/>
      <c r="C241" s="18"/>
      <c r="D241" s="18"/>
      <c r="E241" s="117"/>
      <c r="F241" s="117"/>
      <c r="G241" s="118">
        <f t="shared" si="79"/>
        <v>0</v>
      </c>
      <c r="H241" s="119">
        <f>[1]BYDEPT!BD241</f>
        <v>0</v>
      </c>
      <c r="I241" s="120"/>
      <c r="J241" s="119">
        <f t="shared" si="80"/>
        <v>0</v>
      </c>
      <c r="L241" s="119">
        <f t="shared" si="80"/>
        <v>0</v>
      </c>
    </row>
    <row r="242" spans="1:12" ht="16.5" hidden="1" customHeight="1">
      <c r="A242" s="116" t="s">
        <v>193</v>
      </c>
      <c r="B242" s="18"/>
      <c r="C242" s="18"/>
      <c r="D242" s="18"/>
      <c r="E242" s="117"/>
      <c r="F242" s="117"/>
      <c r="G242" s="118">
        <f t="shared" si="79"/>
        <v>0</v>
      </c>
      <c r="H242" s="119">
        <f>[1]BYDEPT!BD242</f>
        <v>0</v>
      </c>
      <c r="I242" s="120"/>
      <c r="J242" s="119">
        <f t="shared" si="80"/>
        <v>0</v>
      </c>
      <c r="L242" s="119">
        <f t="shared" si="80"/>
        <v>0</v>
      </c>
    </row>
    <row r="243" spans="1:12" ht="21.75" customHeight="1" thickBot="1">
      <c r="A243" s="195" t="s">
        <v>39</v>
      </c>
      <c r="B243" s="196">
        <f>B126</f>
        <v>107978126.01199998</v>
      </c>
      <c r="C243" s="196">
        <f t="shared" ref="C243:D243" si="81">C126</f>
        <v>0</v>
      </c>
      <c r="D243" s="197">
        <f t="shared" si="81"/>
        <v>107978126.01199998</v>
      </c>
      <c r="E243" s="198">
        <f>E125+E123</f>
        <v>3350000000</v>
      </c>
      <c r="F243" s="198">
        <f>F125+F123</f>
        <v>0</v>
      </c>
      <c r="G243" s="199">
        <f>G125+G123</f>
        <v>3350000000</v>
      </c>
      <c r="H243" s="200">
        <f>H125+H123</f>
        <v>2718287586</v>
      </c>
      <c r="I243" s="201">
        <f>H243/G243</f>
        <v>0.81142913014925377</v>
      </c>
      <c r="J243" s="200">
        <f>J125+J123</f>
        <v>631712414</v>
      </c>
      <c r="K243" s="202"/>
      <c r="L243" s="200">
        <f>L126</f>
        <v>91696136.01199998</v>
      </c>
    </row>
    <row r="244" spans="1:12" ht="13.5" thickTop="1"/>
  </sheetData>
  <mergeCells count="12">
    <mergeCell ref="I4:I6"/>
    <mergeCell ref="J4:J6"/>
    <mergeCell ref="L4:L6"/>
    <mergeCell ref="E5:E6"/>
    <mergeCell ref="F5:F6"/>
    <mergeCell ref="G5:G6"/>
    <mergeCell ref="H4:H6"/>
    <mergeCell ref="A4:A6"/>
    <mergeCell ref="B4:B6"/>
    <mergeCell ref="C4:C6"/>
    <mergeCell ref="D4:D6"/>
    <mergeCell ref="E4:G4"/>
  </mergeCells>
  <printOptions gridLines="1"/>
  <pageMargins left="0.49" right="0.25" top="0.55000000000000004" bottom="0.48" header="0.3" footer="0.3"/>
  <pageSetup paperSize="9" scale="70" orientation="portrait" r:id="rId1"/>
  <headerFooter alignWithMargins="0">
    <oddHeader>&amp;R&amp;"Arial,Bold"ANNEX A-1</oddHeader>
    <oddFooter>&amp;L&amp;8&amp;F &amp;A&amp;C&amp;8 &amp;P of &amp;N</odd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92D050"/>
  </sheetPr>
  <dimension ref="A1:F103"/>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D11" sqref="D11"/>
    </sheetView>
  </sheetViews>
  <sheetFormatPr defaultRowHeight="12.75"/>
  <cols>
    <col min="1" max="1" width="36.140625" style="213" customWidth="1"/>
    <col min="2" max="2" width="11.28515625" style="213" customWidth="1"/>
    <col min="3" max="3" width="11" style="213" customWidth="1"/>
    <col min="4" max="4" width="11.140625" style="213" customWidth="1"/>
    <col min="5" max="5" width="13" style="213" customWidth="1"/>
    <col min="6" max="6" width="50" style="275" customWidth="1"/>
    <col min="7" max="222" width="9.140625" style="213"/>
    <col min="223" max="223" width="32.28515625" style="213" customWidth="1"/>
    <col min="224" max="224" width="10" style="213" customWidth="1"/>
    <col min="225" max="225" width="11" style="213" customWidth="1"/>
    <col min="226" max="226" width="11.140625" style="213" customWidth="1"/>
    <col min="227" max="227" width="13.42578125" style="213" customWidth="1"/>
    <col min="228" max="228" width="59.42578125" style="213" customWidth="1"/>
    <col min="229" max="229" width="19.7109375" style="213" customWidth="1"/>
    <col min="230" max="230" width="14.7109375" style="213" customWidth="1"/>
    <col min="231" max="478" width="9.140625" style="213"/>
    <col min="479" max="479" width="32.28515625" style="213" customWidth="1"/>
    <col min="480" max="480" width="10" style="213" customWidth="1"/>
    <col min="481" max="481" width="11" style="213" customWidth="1"/>
    <col min="482" max="482" width="11.140625" style="213" customWidth="1"/>
    <col min="483" max="483" width="13.42578125" style="213" customWidth="1"/>
    <col min="484" max="484" width="59.42578125" style="213" customWidth="1"/>
    <col min="485" max="485" width="19.7109375" style="213" customWidth="1"/>
    <col min="486" max="486" width="14.7109375" style="213" customWidth="1"/>
    <col min="487" max="734" width="9.140625" style="213"/>
    <col min="735" max="735" width="32.28515625" style="213" customWidth="1"/>
    <col min="736" max="736" width="10" style="213" customWidth="1"/>
    <col min="737" max="737" width="11" style="213" customWidth="1"/>
    <col min="738" max="738" width="11.140625" style="213" customWidth="1"/>
    <col min="739" max="739" width="13.42578125" style="213" customWidth="1"/>
    <col min="740" max="740" width="59.42578125" style="213" customWidth="1"/>
    <col min="741" max="741" width="19.7109375" style="213" customWidth="1"/>
    <col min="742" max="742" width="14.7109375" style="213" customWidth="1"/>
    <col min="743" max="990" width="9.140625" style="213"/>
    <col min="991" max="991" width="32.28515625" style="213" customWidth="1"/>
    <col min="992" max="992" width="10" style="213" customWidth="1"/>
    <col min="993" max="993" width="11" style="213" customWidth="1"/>
    <col min="994" max="994" width="11.140625" style="213" customWidth="1"/>
    <col min="995" max="995" width="13.42578125" style="213" customWidth="1"/>
    <col min="996" max="996" width="59.42578125" style="213" customWidth="1"/>
    <col min="997" max="997" width="19.7109375" style="213" customWidth="1"/>
    <col min="998" max="998" width="14.7109375" style="213" customWidth="1"/>
    <col min="999" max="1246" width="9.140625" style="213"/>
    <col min="1247" max="1247" width="32.28515625" style="213" customWidth="1"/>
    <col min="1248" max="1248" width="10" style="213" customWidth="1"/>
    <col min="1249" max="1249" width="11" style="213" customWidth="1"/>
    <col min="1250" max="1250" width="11.140625" style="213" customWidth="1"/>
    <col min="1251" max="1251" width="13.42578125" style="213" customWidth="1"/>
    <col min="1252" max="1252" width="59.42578125" style="213" customWidth="1"/>
    <col min="1253" max="1253" width="19.7109375" style="213" customWidth="1"/>
    <col min="1254" max="1254" width="14.7109375" style="213" customWidth="1"/>
    <col min="1255" max="1502" width="9.140625" style="213"/>
    <col min="1503" max="1503" width="32.28515625" style="213" customWidth="1"/>
    <col min="1504" max="1504" width="10" style="213" customWidth="1"/>
    <col min="1505" max="1505" width="11" style="213" customWidth="1"/>
    <col min="1506" max="1506" width="11.140625" style="213" customWidth="1"/>
    <col min="1507" max="1507" width="13.42578125" style="213" customWidth="1"/>
    <col min="1508" max="1508" width="59.42578125" style="213" customWidth="1"/>
    <col min="1509" max="1509" width="19.7109375" style="213" customWidth="1"/>
    <col min="1510" max="1510" width="14.7109375" style="213" customWidth="1"/>
    <col min="1511" max="1758" width="9.140625" style="213"/>
    <col min="1759" max="1759" width="32.28515625" style="213" customWidth="1"/>
    <col min="1760" max="1760" width="10" style="213" customWidth="1"/>
    <col min="1761" max="1761" width="11" style="213" customWidth="1"/>
    <col min="1762" max="1762" width="11.140625" style="213" customWidth="1"/>
    <col min="1763" max="1763" width="13.42578125" style="213" customWidth="1"/>
    <col min="1764" max="1764" width="59.42578125" style="213" customWidth="1"/>
    <col min="1765" max="1765" width="19.7109375" style="213" customWidth="1"/>
    <col min="1766" max="1766" width="14.7109375" style="213" customWidth="1"/>
    <col min="1767" max="2014" width="9.140625" style="213"/>
    <col min="2015" max="2015" width="32.28515625" style="213" customWidth="1"/>
    <col min="2016" max="2016" width="10" style="213" customWidth="1"/>
    <col min="2017" max="2017" width="11" style="213" customWidth="1"/>
    <col min="2018" max="2018" width="11.140625" style="213" customWidth="1"/>
    <col min="2019" max="2019" width="13.42578125" style="213" customWidth="1"/>
    <col min="2020" max="2020" width="59.42578125" style="213" customWidth="1"/>
    <col min="2021" max="2021" width="19.7109375" style="213" customWidth="1"/>
    <col min="2022" max="2022" width="14.7109375" style="213" customWidth="1"/>
    <col min="2023" max="2270" width="9.140625" style="213"/>
    <col min="2271" max="2271" width="32.28515625" style="213" customWidth="1"/>
    <col min="2272" max="2272" width="10" style="213" customWidth="1"/>
    <col min="2273" max="2273" width="11" style="213" customWidth="1"/>
    <col min="2274" max="2274" width="11.140625" style="213" customWidth="1"/>
    <col min="2275" max="2275" width="13.42578125" style="213" customWidth="1"/>
    <col min="2276" max="2276" width="59.42578125" style="213" customWidth="1"/>
    <col min="2277" max="2277" width="19.7109375" style="213" customWidth="1"/>
    <col min="2278" max="2278" width="14.7109375" style="213" customWidth="1"/>
    <col min="2279" max="2526" width="9.140625" style="213"/>
    <col min="2527" max="2527" width="32.28515625" style="213" customWidth="1"/>
    <col min="2528" max="2528" width="10" style="213" customWidth="1"/>
    <col min="2529" max="2529" width="11" style="213" customWidth="1"/>
    <col min="2530" max="2530" width="11.140625" style="213" customWidth="1"/>
    <col min="2531" max="2531" width="13.42578125" style="213" customWidth="1"/>
    <col min="2532" max="2532" width="59.42578125" style="213" customWidth="1"/>
    <col min="2533" max="2533" width="19.7109375" style="213" customWidth="1"/>
    <col min="2534" max="2534" width="14.7109375" style="213" customWidth="1"/>
    <col min="2535" max="2782" width="9.140625" style="213"/>
    <col min="2783" max="2783" width="32.28515625" style="213" customWidth="1"/>
    <col min="2784" max="2784" width="10" style="213" customWidth="1"/>
    <col min="2785" max="2785" width="11" style="213" customWidth="1"/>
    <col min="2786" max="2786" width="11.140625" style="213" customWidth="1"/>
    <col min="2787" max="2787" width="13.42578125" style="213" customWidth="1"/>
    <col min="2788" max="2788" width="59.42578125" style="213" customWidth="1"/>
    <col min="2789" max="2789" width="19.7109375" style="213" customWidth="1"/>
    <col min="2790" max="2790" width="14.7109375" style="213" customWidth="1"/>
    <col min="2791" max="3038" width="9.140625" style="213"/>
    <col min="3039" max="3039" width="32.28515625" style="213" customWidth="1"/>
    <col min="3040" max="3040" width="10" style="213" customWidth="1"/>
    <col min="3041" max="3041" width="11" style="213" customWidth="1"/>
    <col min="3042" max="3042" width="11.140625" style="213" customWidth="1"/>
    <col min="3043" max="3043" width="13.42578125" style="213" customWidth="1"/>
    <col min="3044" max="3044" width="59.42578125" style="213" customWidth="1"/>
    <col min="3045" max="3045" width="19.7109375" style="213" customWidth="1"/>
    <col min="3046" max="3046" width="14.7109375" style="213" customWidth="1"/>
    <col min="3047" max="3294" width="9.140625" style="213"/>
    <col min="3295" max="3295" width="32.28515625" style="213" customWidth="1"/>
    <col min="3296" max="3296" width="10" style="213" customWidth="1"/>
    <col min="3297" max="3297" width="11" style="213" customWidth="1"/>
    <col min="3298" max="3298" width="11.140625" style="213" customWidth="1"/>
    <col min="3299" max="3299" width="13.42578125" style="213" customWidth="1"/>
    <col min="3300" max="3300" width="59.42578125" style="213" customWidth="1"/>
    <col min="3301" max="3301" width="19.7109375" style="213" customWidth="1"/>
    <col min="3302" max="3302" width="14.7109375" style="213" customWidth="1"/>
    <col min="3303" max="3550" width="9.140625" style="213"/>
    <col min="3551" max="3551" width="32.28515625" style="213" customWidth="1"/>
    <col min="3552" max="3552" width="10" style="213" customWidth="1"/>
    <col min="3553" max="3553" width="11" style="213" customWidth="1"/>
    <col min="3554" max="3554" width="11.140625" style="213" customWidth="1"/>
    <col min="3555" max="3555" width="13.42578125" style="213" customWidth="1"/>
    <col min="3556" max="3556" width="59.42578125" style="213" customWidth="1"/>
    <col min="3557" max="3557" width="19.7109375" style="213" customWidth="1"/>
    <col min="3558" max="3558" width="14.7109375" style="213" customWidth="1"/>
    <col min="3559" max="3806" width="9.140625" style="213"/>
    <col min="3807" max="3807" width="32.28515625" style="213" customWidth="1"/>
    <col min="3808" max="3808" width="10" style="213" customWidth="1"/>
    <col min="3809" max="3809" width="11" style="213" customWidth="1"/>
    <col min="3810" max="3810" width="11.140625" style="213" customWidth="1"/>
    <col min="3811" max="3811" width="13.42578125" style="213" customWidth="1"/>
    <col min="3812" max="3812" width="59.42578125" style="213" customWidth="1"/>
    <col min="3813" max="3813" width="19.7109375" style="213" customWidth="1"/>
    <col min="3814" max="3814" width="14.7109375" style="213" customWidth="1"/>
    <col min="3815" max="4062" width="9.140625" style="213"/>
    <col min="4063" max="4063" width="32.28515625" style="213" customWidth="1"/>
    <col min="4064" max="4064" width="10" style="213" customWidth="1"/>
    <col min="4065" max="4065" width="11" style="213" customWidth="1"/>
    <col min="4066" max="4066" width="11.140625" style="213" customWidth="1"/>
    <col min="4067" max="4067" width="13.42578125" style="213" customWidth="1"/>
    <col min="4068" max="4068" width="59.42578125" style="213" customWidth="1"/>
    <col min="4069" max="4069" width="19.7109375" style="213" customWidth="1"/>
    <col min="4070" max="4070" width="14.7109375" style="213" customWidth="1"/>
    <col min="4071" max="4318" width="9.140625" style="213"/>
    <col min="4319" max="4319" width="32.28515625" style="213" customWidth="1"/>
    <col min="4320" max="4320" width="10" style="213" customWidth="1"/>
    <col min="4321" max="4321" width="11" style="213" customWidth="1"/>
    <col min="4322" max="4322" width="11.140625" style="213" customWidth="1"/>
    <col min="4323" max="4323" width="13.42578125" style="213" customWidth="1"/>
    <col min="4324" max="4324" width="59.42578125" style="213" customWidth="1"/>
    <col min="4325" max="4325" width="19.7109375" style="213" customWidth="1"/>
    <col min="4326" max="4326" width="14.7109375" style="213" customWidth="1"/>
    <col min="4327" max="4574" width="9.140625" style="213"/>
    <col min="4575" max="4575" width="32.28515625" style="213" customWidth="1"/>
    <col min="4576" max="4576" width="10" style="213" customWidth="1"/>
    <col min="4577" max="4577" width="11" style="213" customWidth="1"/>
    <col min="4578" max="4578" width="11.140625" style="213" customWidth="1"/>
    <col min="4579" max="4579" width="13.42578125" style="213" customWidth="1"/>
    <col min="4580" max="4580" width="59.42578125" style="213" customWidth="1"/>
    <col min="4581" max="4581" width="19.7109375" style="213" customWidth="1"/>
    <col min="4582" max="4582" width="14.7109375" style="213" customWidth="1"/>
    <col min="4583" max="4830" width="9.140625" style="213"/>
    <col min="4831" max="4831" width="32.28515625" style="213" customWidth="1"/>
    <col min="4832" max="4832" width="10" style="213" customWidth="1"/>
    <col min="4833" max="4833" width="11" style="213" customWidth="1"/>
    <col min="4834" max="4834" width="11.140625" style="213" customWidth="1"/>
    <col min="4835" max="4835" width="13.42578125" style="213" customWidth="1"/>
    <col min="4836" max="4836" width="59.42578125" style="213" customWidth="1"/>
    <col min="4837" max="4837" width="19.7109375" style="213" customWidth="1"/>
    <col min="4838" max="4838" width="14.7109375" style="213" customWidth="1"/>
    <col min="4839" max="5086" width="9.140625" style="213"/>
    <col min="5087" max="5087" width="32.28515625" style="213" customWidth="1"/>
    <col min="5088" max="5088" width="10" style="213" customWidth="1"/>
    <col min="5089" max="5089" width="11" style="213" customWidth="1"/>
    <col min="5090" max="5090" width="11.140625" style="213" customWidth="1"/>
    <col min="5091" max="5091" width="13.42578125" style="213" customWidth="1"/>
    <col min="5092" max="5092" width="59.42578125" style="213" customWidth="1"/>
    <col min="5093" max="5093" width="19.7109375" style="213" customWidth="1"/>
    <col min="5094" max="5094" width="14.7109375" style="213" customWidth="1"/>
    <col min="5095" max="5342" width="9.140625" style="213"/>
    <col min="5343" max="5343" width="32.28515625" style="213" customWidth="1"/>
    <col min="5344" max="5344" width="10" style="213" customWidth="1"/>
    <col min="5345" max="5345" width="11" style="213" customWidth="1"/>
    <col min="5346" max="5346" width="11.140625" style="213" customWidth="1"/>
    <col min="5347" max="5347" width="13.42578125" style="213" customWidth="1"/>
    <col min="5348" max="5348" width="59.42578125" style="213" customWidth="1"/>
    <col min="5349" max="5349" width="19.7109375" style="213" customWidth="1"/>
    <col min="5350" max="5350" width="14.7109375" style="213" customWidth="1"/>
    <col min="5351" max="5598" width="9.140625" style="213"/>
    <col min="5599" max="5599" width="32.28515625" style="213" customWidth="1"/>
    <col min="5600" max="5600" width="10" style="213" customWidth="1"/>
    <col min="5601" max="5601" width="11" style="213" customWidth="1"/>
    <col min="5602" max="5602" width="11.140625" style="213" customWidth="1"/>
    <col min="5603" max="5603" width="13.42578125" style="213" customWidth="1"/>
    <col min="5604" max="5604" width="59.42578125" style="213" customWidth="1"/>
    <col min="5605" max="5605" width="19.7109375" style="213" customWidth="1"/>
    <col min="5606" max="5606" width="14.7109375" style="213" customWidth="1"/>
    <col min="5607" max="5854" width="9.140625" style="213"/>
    <col min="5855" max="5855" width="32.28515625" style="213" customWidth="1"/>
    <col min="5856" max="5856" width="10" style="213" customWidth="1"/>
    <col min="5857" max="5857" width="11" style="213" customWidth="1"/>
    <col min="5858" max="5858" width="11.140625" style="213" customWidth="1"/>
    <col min="5859" max="5859" width="13.42578125" style="213" customWidth="1"/>
    <col min="5860" max="5860" width="59.42578125" style="213" customWidth="1"/>
    <col min="5861" max="5861" width="19.7109375" style="213" customWidth="1"/>
    <col min="5862" max="5862" width="14.7109375" style="213" customWidth="1"/>
    <col min="5863" max="6110" width="9.140625" style="213"/>
    <col min="6111" max="6111" width="32.28515625" style="213" customWidth="1"/>
    <col min="6112" max="6112" width="10" style="213" customWidth="1"/>
    <col min="6113" max="6113" width="11" style="213" customWidth="1"/>
    <col min="6114" max="6114" width="11.140625" style="213" customWidth="1"/>
    <col min="6115" max="6115" width="13.42578125" style="213" customWidth="1"/>
    <col min="6116" max="6116" width="59.42578125" style="213" customWidth="1"/>
    <col min="6117" max="6117" width="19.7109375" style="213" customWidth="1"/>
    <col min="6118" max="6118" width="14.7109375" style="213" customWidth="1"/>
    <col min="6119" max="6366" width="9.140625" style="213"/>
    <col min="6367" max="6367" width="32.28515625" style="213" customWidth="1"/>
    <col min="6368" max="6368" width="10" style="213" customWidth="1"/>
    <col min="6369" max="6369" width="11" style="213" customWidth="1"/>
    <col min="6370" max="6370" width="11.140625" style="213" customWidth="1"/>
    <col min="6371" max="6371" width="13.42578125" style="213" customWidth="1"/>
    <col min="6372" max="6372" width="59.42578125" style="213" customWidth="1"/>
    <col min="6373" max="6373" width="19.7109375" style="213" customWidth="1"/>
    <col min="6374" max="6374" width="14.7109375" style="213" customWidth="1"/>
    <col min="6375" max="6622" width="9.140625" style="213"/>
    <col min="6623" max="6623" width="32.28515625" style="213" customWidth="1"/>
    <col min="6624" max="6624" width="10" style="213" customWidth="1"/>
    <col min="6625" max="6625" width="11" style="213" customWidth="1"/>
    <col min="6626" max="6626" width="11.140625" style="213" customWidth="1"/>
    <col min="6627" max="6627" width="13.42578125" style="213" customWidth="1"/>
    <col min="6628" max="6628" width="59.42578125" style="213" customWidth="1"/>
    <col min="6629" max="6629" width="19.7109375" style="213" customWidth="1"/>
    <col min="6630" max="6630" width="14.7109375" style="213" customWidth="1"/>
    <col min="6631" max="6878" width="9.140625" style="213"/>
    <col min="6879" max="6879" width="32.28515625" style="213" customWidth="1"/>
    <col min="6880" max="6880" width="10" style="213" customWidth="1"/>
    <col min="6881" max="6881" width="11" style="213" customWidth="1"/>
    <col min="6882" max="6882" width="11.140625" style="213" customWidth="1"/>
    <col min="6883" max="6883" width="13.42578125" style="213" customWidth="1"/>
    <col min="6884" max="6884" width="59.42578125" style="213" customWidth="1"/>
    <col min="6885" max="6885" width="19.7109375" style="213" customWidth="1"/>
    <col min="6886" max="6886" width="14.7109375" style="213" customWidth="1"/>
    <col min="6887" max="7134" width="9.140625" style="213"/>
    <col min="7135" max="7135" width="32.28515625" style="213" customWidth="1"/>
    <col min="7136" max="7136" width="10" style="213" customWidth="1"/>
    <col min="7137" max="7137" width="11" style="213" customWidth="1"/>
    <col min="7138" max="7138" width="11.140625" style="213" customWidth="1"/>
    <col min="7139" max="7139" width="13.42578125" style="213" customWidth="1"/>
    <col min="7140" max="7140" width="59.42578125" style="213" customWidth="1"/>
    <col min="7141" max="7141" width="19.7109375" style="213" customWidth="1"/>
    <col min="7142" max="7142" width="14.7109375" style="213" customWidth="1"/>
    <col min="7143" max="7390" width="9.140625" style="213"/>
    <col min="7391" max="7391" width="32.28515625" style="213" customWidth="1"/>
    <col min="7392" max="7392" width="10" style="213" customWidth="1"/>
    <col min="7393" max="7393" width="11" style="213" customWidth="1"/>
    <col min="7394" max="7394" width="11.140625" style="213" customWidth="1"/>
    <col min="7395" max="7395" width="13.42578125" style="213" customWidth="1"/>
    <col min="7396" max="7396" width="59.42578125" style="213" customWidth="1"/>
    <col min="7397" max="7397" width="19.7109375" style="213" customWidth="1"/>
    <col min="7398" max="7398" width="14.7109375" style="213" customWidth="1"/>
    <col min="7399" max="7646" width="9.140625" style="213"/>
    <col min="7647" max="7647" width="32.28515625" style="213" customWidth="1"/>
    <col min="7648" max="7648" width="10" style="213" customWidth="1"/>
    <col min="7649" max="7649" width="11" style="213" customWidth="1"/>
    <col min="7650" max="7650" width="11.140625" style="213" customWidth="1"/>
    <col min="7651" max="7651" width="13.42578125" style="213" customWidth="1"/>
    <col min="7652" max="7652" width="59.42578125" style="213" customWidth="1"/>
    <col min="7653" max="7653" width="19.7109375" style="213" customWidth="1"/>
    <col min="7654" max="7654" width="14.7109375" style="213" customWidth="1"/>
    <col min="7655" max="7902" width="9.140625" style="213"/>
    <col min="7903" max="7903" width="32.28515625" style="213" customWidth="1"/>
    <col min="7904" max="7904" width="10" style="213" customWidth="1"/>
    <col min="7905" max="7905" width="11" style="213" customWidth="1"/>
    <col min="7906" max="7906" width="11.140625" style="213" customWidth="1"/>
    <col min="7907" max="7907" width="13.42578125" style="213" customWidth="1"/>
    <col min="7908" max="7908" width="59.42578125" style="213" customWidth="1"/>
    <col min="7909" max="7909" width="19.7109375" style="213" customWidth="1"/>
    <col min="7910" max="7910" width="14.7109375" style="213" customWidth="1"/>
    <col min="7911" max="8158" width="9.140625" style="213"/>
    <col min="8159" max="8159" width="32.28515625" style="213" customWidth="1"/>
    <col min="8160" max="8160" width="10" style="213" customWidth="1"/>
    <col min="8161" max="8161" width="11" style="213" customWidth="1"/>
    <col min="8162" max="8162" width="11.140625" style="213" customWidth="1"/>
    <col min="8163" max="8163" width="13.42578125" style="213" customWidth="1"/>
    <col min="8164" max="8164" width="59.42578125" style="213" customWidth="1"/>
    <col min="8165" max="8165" width="19.7109375" style="213" customWidth="1"/>
    <col min="8166" max="8166" width="14.7109375" style="213" customWidth="1"/>
    <col min="8167" max="8414" width="9.140625" style="213"/>
    <col min="8415" max="8415" width="32.28515625" style="213" customWidth="1"/>
    <col min="8416" max="8416" width="10" style="213" customWidth="1"/>
    <col min="8417" max="8417" width="11" style="213" customWidth="1"/>
    <col min="8418" max="8418" width="11.140625" style="213" customWidth="1"/>
    <col min="8419" max="8419" width="13.42578125" style="213" customWidth="1"/>
    <col min="8420" max="8420" width="59.42578125" style="213" customWidth="1"/>
    <col min="8421" max="8421" width="19.7109375" style="213" customWidth="1"/>
    <col min="8422" max="8422" width="14.7109375" style="213" customWidth="1"/>
    <col min="8423" max="8670" width="9.140625" style="213"/>
    <col min="8671" max="8671" width="32.28515625" style="213" customWidth="1"/>
    <col min="8672" max="8672" width="10" style="213" customWidth="1"/>
    <col min="8673" max="8673" width="11" style="213" customWidth="1"/>
    <col min="8674" max="8674" width="11.140625" style="213" customWidth="1"/>
    <col min="8675" max="8675" width="13.42578125" style="213" customWidth="1"/>
    <col min="8676" max="8676" width="59.42578125" style="213" customWidth="1"/>
    <col min="8677" max="8677" width="19.7109375" style="213" customWidth="1"/>
    <col min="8678" max="8678" width="14.7109375" style="213" customWidth="1"/>
    <col min="8679" max="8926" width="9.140625" style="213"/>
    <col min="8927" max="8927" width="32.28515625" style="213" customWidth="1"/>
    <col min="8928" max="8928" width="10" style="213" customWidth="1"/>
    <col min="8929" max="8929" width="11" style="213" customWidth="1"/>
    <col min="8930" max="8930" width="11.140625" style="213" customWidth="1"/>
    <col min="8931" max="8931" width="13.42578125" style="213" customWidth="1"/>
    <col min="8932" max="8932" width="59.42578125" style="213" customWidth="1"/>
    <col min="8933" max="8933" width="19.7109375" style="213" customWidth="1"/>
    <col min="8934" max="8934" width="14.7109375" style="213" customWidth="1"/>
    <col min="8935" max="9182" width="9.140625" style="213"/>
    <col min="9183" max="9183" width="32.28515625" style="213" customWidth="1"/>
    <col min="9184" max="9184" width="10" style="213" customWidth="1"/>
    <col min="9185" max="9185" width="11" style="213" customWidth="1"/>
    <col min="9186" max="9186" width="11.140625" style="213" customWidth="1"/>
    <col min="9187" max="9187" width="13.42578125" style="213" customWidth="1"/>
    <col min="9188" max="9188" width="59.42578125" style="213" customWidth="1"/>
    <col min="9189" max="9189" width="19.7109375" style="213" customWidth="1"/>
    <col min="9190" max="9190" width="14.7109375" style="213" customWidth="1"/>
    <col min="9191" max="9438" width="9.140625" style="213"/>
    <col min="9439" max="9439" width="32.28515625" style="213" customWidth="1"/>
    <col min="9440" max="9440" width="10" style="213" customWidth="1"/>
    <col min="9441" max="9441" width="11" style="213" customWidth="1"/>
    <col min="9442" max="9442" width="11.140625" style="213" customWidth="1"/>
    <col min="9443" max="9443" width="13.42578125" style="213" customWidth="1"/>
    <col min="9444" max="9444" width="59.42578125" style="213" customWidth="1"/>
    <col min="9445" max="9445" width="19.7109375" style="213" customWidth="1"/>
    <col min="9446" max="9446" width="14.7109375" style="213" customWidth="1"/>
    <col min="9447" max="9694" width="9.140625" style="213"/>
    <col min="9695" max="9695" width="32.28515625" style="213" customWidth="1"/>
    <col min="9696" max="9696" width="10" style="213" customWidth="1"/>
    <col min="9697" max="9697" width="11" style="213" customWidth="1"/>
    <col min="9698" max="9698" width="11.140625" style="213" customWidth="1"/>
    <col min="9699" max="9699" width="13.42578125" style="213" customWidth="1"/>
    <col min="9700" max="9700" width="59.42578125" style="213" customWidth="1"/>
    <col min="9701" max="9701" width="19.7109375" style="213" customWidth="1"/>
    <col min="9702" max="9702" width="14.7109375" style="213" customWidth="1"/>
    <col min="9703" max="9950" width="9.140625" style="213"/>
    <col min="9951" max="9951" width="32.28515625" style="213" customWidth="1"/>
    <col min="9952" max="9952" width="10" style="213" customWidth="1"/>
    <col min="9953" max="9953" width="11" style="213" customWidth="1"/>
    <col min="9954" max="9954" width="11.140625" style="213" customWidth="1"/>
    <col min="9955" max="9955" width="13.42578125" style="213" customWidth="1"/>
    <col min="9956" max="9956" width="59.42578125" style="213" customWidth="1"/>
    <col min="9957" max="9957" width="19.7109375" style="213" customWidth="1"/>
    <col min="9958" max="9958" width="14.7109375" style="213" customWidth="1"/>
    <col min="9959" max="10206" width="9.140625" style="213"/>
    <col min="10207" max="10207" width="32.28515625" style="213" customWidth="1"/>
    <col min="10208" max="10208" width="10" style="213" customWidth="1"/>
    <col min="10209" max="10209" width="11" style="213" customWidth="1"/>
    <col min="10210" max="10210" width="11.140625" style="213" customWidth="1"/>
    <col min="10211" max="10211" width="13.42578125" style="213" customWidth="1"/>
    <col min="10212" max="10212" width="59.42578125" style="213" customWidth="1"/>
    <col min="10213" max="10213" width="19.7109375" style="213" customWidth="1"/>
    <col min="10214" max="10214" width="14.7109375" style="213" customWidth="1"/>
    <col min="10215" max="10462" width="9.140625" style="213"/>
    <col min="10463" max="10463" width="32.28515625" style="213" customWidth="1"/>
    <col min="10464" max="10464" width="10" style="213" customWidth="1"/>
    <col min="10465" max="10465" width="11" style="213" customWidth="1"/>
    <col min="10466" max="10466" width="11.140625" style="213" customWidth="1"/>
    <col min="10467" max="10467" width="13.42578125" style="213" customWidth="1"/>
    <col min="10468" max="10468" width="59.42578125" style="213" customWidth="1"/>
    <col min="10469" max="10469" width="19.7109375" style="213" customWidth="1"/>
    <col min="10470" max="10470" width="14.7109375" style="213" customWidth="1"/>
    <col min="10471" max="10718" width="9.140625" style="213"/>
    <col min="10719" max="10719" width="32.28515625" style="213" customWidth="1"/>
    <col min="10720" max="10720" width="10" style="213" customWidth="1"/>
    <col min="10721" max="10721" width="11" style="213" customWidth="1"/>
    <col min="10722" max="10722" width="11.140625" style="213" customWidth="1"/>
    <col min="10723" max="10723" width="13.42578125" style="213" customWidth="1"/>
    <col min="10724" max="10724" width="59.42578125" style="213" customWidth="1"/>
    <col min="10725" max="10725" width="19.7109375" style="213" customWidth="1"/>
    <col min="10726" max="10726" width="14.7109375" style="213" customWidth="1"/>
    <col min="10727" max="10974" width="9.140625" style="213"/>
    <col min="10975" max="10975" width="32.28515625" style="213" customWidth="1"/>
    <col min="10976" max="10976" width="10" style="213" customWidth="1"/>
    <col min="10977" max="10977" width="11" style="213" customWidth="1"/>
    <col min="10978" max="10978" width="11.140625" style="213" customWidth="1"/>
    <col min="10979" max="10979" width="13.42578125" style="213" customWidth="1"/>
    <col min="10980" max="10980" width="59.42578125" style="213" customWidth="1"/>
    <col min="10981" max="10981" width="19.7109375" style="213" customWidth="1"/>
    <col min="10982" max="10982" width="14.7109375" style="213" customWidth="1"/>
    <col min="10983" max="11230" width="9.140625" style="213"/>
    <col min="11231" max="11231" width="32.28515625" style="213" customWidth="1"/>
    <col min="11232" max="11232" width="10" style="213" customWidth="1"/>
    <col min="11233" max="11233" width="11" style="213" customWidth="1"/>
    <col min="11234" max="11234" width="11.140625" style="213" customWidth="1"/>
    <col min="11235" max="11235" width="13.42578125" style="213" customWidth="1"/>
    <col min="11236" max="11236" width="59.42578125" style="213" customWidth="1"/>
    <col min="11237" max="11237" width="19.7109375" style="213" customWidth="1"/>
    <col min="11238" max="11238" width="14.7109375" style="213" customWidth="1"/>
    <col min="11239" max="11486" width="9.140625" style="213"/>
    <col min="11487" max="11487" width="32.28515625" style="213" customWidth="1"/>
    <col min="11488" max="11488" width="10" style="213" customWidth="1"/>
    <col min="11489" max="11489" width="11" style="213" customWidth="1"/>
    <col min="11490" max="11490" width="11.140625" style="213" customWidth="1"/>
    <col min="11491" max="11491" width="13.42578125" style="213" customWidth="1"/>
    <col min="11492" max="11492" width="59.42578125" style="213" customWidth="1"/>
    <col min="11493" max="11493" width="19.7109375" style="213" customWidth="1"/>
    <col min="11494" max="11494" width="14.7109375" style="213" customWidth="1"/>
    <col min="11495" max="11742" width="9.140625" style="213"/>
    <col min="11743" max="11743" width="32.28515625" style="213" customWidth="1"/>
    <col min="11744" max="11744" width="10" style="213" customWidth="1"/>
    <col min="11745" max="11745" width="11" style="213" customWidth="1"/>
    <col min="11746" max="11746" width="11.140625" style="213" customWidth="1"/>
    <col min="11747" max="11747" width="13.42578125" style="213" customWidth="1"/>
    <col min="11748" max="11748" width="59.42578125" style="213" customWidth="1"/>
    <col min="11749" max="11749" width="19.7109375" style="213" customWidth="1"/>
    <col min="11750" max="11750" width="14.7109375" style="213" customWidth="1"/>
    <col min="11751" max="11998" width="9.140625" style="213"/>
    <col min="11999" max="11999" width="32.28515625" style="213" customWidth="1"/>
    <col min="12000" max="12000" width="10" style="213" customWidth="1"/>
    <col min="12001" max="12001" width="11" style="213" customWidth="1"/>
    <col min="12002" max="12002" width="11.140625" style="213" customWidth="1"/>
    <col min="12003" max="12003" width="13.42578125" style="213" customWidth="1"/>
    <col min="12004" max="12004" width="59.42578125" style="213" customWidth="1"/>
    <col min="12005" max="12005" width="19.7109375" style="213" customWidth="1"/>
    <col min="12006" max="12006" width="14.7109375" style="213" customWidth="1"/>
    <col min="12007" max="12254" width="9.140625" style="213"/>
    <col min="12255" max="12255" width="32.28515625" style="213" customWidth="1"/>
    <col min="12256" max="12256" width="10" style="213" customWidth="1"/>
    <col min="12257" max="12257" width="11" style="213" customWidth="1"/>
    <col min="12258" max="12258" width="11.140625" style="213" customWidth="1"/>
    <col min="12259" max="12259" width="13.42578125" style="213" customWidth="1"/>
    <col min="12260" max="12260" width="59.42578125" style="213" customWidth="1"/>
    <col min="12261" max="12261" width="19.7109375" style="213" customWidth="1"/>
    <col min="12262" max="12262" width="14.7109375" style="213" customWidth="1"/>
    <col min="12263" max="12510" width="9.140625" style="213"/>
    <col min="12511" max="12511" width="32.28515625" style="213" customWidth="1"/>
    <col min="12512" max="12512" width="10" style="213" customWidth="1"/>
    <col min="12513" max="12513" width="11" style="213" customWidth="1"/>
    <col min="12514" max="12514" width="11.140625" style="213" customWidth="1"/>
    <col min="12515" max="12515" width="13.42578125" style="213" customWidth="1"/>
    <col min="12516" max="12516" width="59.42578125" style="213" customWidth="1"/>
    <col min="12517" max="12517" width="19.7109375" style="213" customWidth="1"/>
    <col min="12518" max="12518" width="14.7109375" style="213" customWidth="1"/>
    <col min="12519" max="12766" width="9.140625" style="213"/>
    <col min="12767" max="12767" width="32.28515625" style="213" customWidth="1"/>
    <col min="12768" max="12768" width="10" style="213" customWidth="1"/>
    <col min="12769" max="12769" width="11" style="213" customWidth="1"/>
    <col min="12770" max="12770" width="11.140625" style="213" customWidth="1"/>
    <col min="12771" max="12771" width="13.42578125" style="213" customWidth="1"/>
    <col min="12772" max="12772" width="59.42578125" style="213" customWidth="1"/>
    <col min="12773" max="12773" width="19.7109375" style="213" customWidth="1"/>
    <col min="12774" max="12774" width="14.7109375" style="213" customWidth="1"/>
    <col min="12775" max="13022" width="9.140625" style="213"/>
    <col min="13023" max="13023" width="32.28515625" style="213" customWidth="1"/>
    <col min="13024" max="13024" width="10" style="213" customWidth="1"/>
    <col min="13025" max="13025" width="11" style="213" customWidth="1"/>
    <col min="13026" max="13026" width="11.140625" style="213" customWidth="1"/>
    <col min="13027" max="13027" width="13.42578125" style="213" customWidth="1"/>
    <col min="13028" max="13028" width="59.42578125" style="213" customWidth="1"/>
    <col min="13029" max="13029" width="19.7109375" style="213" customWidth="1"/>
    <col min="13030" max="13030" width="14.7109375" style="213" customWidth="1"/>
    <col min="13031" max="13278" width="9.140625" style="213"/>
    <col min="13279" max="13279" width="32.28515625" style="213" customWidth="1"/>
    <col min="13280" max="13280" width="10" style="213" customWidth="1"/>
    <col min="13281" max="13281" width="11" style="213" customWidth="1"/>
    <col min="13282" max="13282" width="11.140625" style="213" customWidth="1"/>
    <col min="13283" max="13283" width="13.42578125" style="213" customWidth="1"/>
    <col min="13284" max="13284" width="59.42578125" style="213" customWidth="1"/>
    <col min="13285" max="13285" width="19.7109375" style="213" customWidth="1"/>
    <col min="13286" max="13286" width="14.7109375" style="213" customWidth="1"/>
    <col min="13287" max="13534" width="9.140625" style="213"/>
    <col min="13535" max="13535" width="32.28515625" style="213" customWidth="1"/>
    <col min="13536" max="13536" width="10" style="213" customWidth="1"/>
    <col min="13537" max="13537" width="11" style="213" customWidth="1"/>
    <col min="13538" max="13538" width="11.140625" style="213" customWidth="1"/>
    <col min="13539" max="13539" width="13.42578125" style="213" customWidth="1"/>
    <col min="13540" max="13540" width="59.42578125" style="213" customWidth="1"/>
    <col min="13541" max="13541" width="19.7109375" style="213" customWidth="1"/>
    <col min="13542" max="13542" width="14.7109375" style="213" customWidth="1"/>
    <col min="13543" max="13790" width="9.140625" style="213"/>
    <col min="13791" max="13791" width="32.28515625" style="213" customWidth="1"/>
    <col min="13792" max="13792" width="10" style="213" customWidth="1"/>
    <col min="13793" max="13793" width="11" style="213" customWidth="1"/>
    <col min="13794" max="13794" width="11.140625" style="213" customWidth="1"/>
    <col min="13795" max="13795" width="13.42578125" style="213" customWidth="1"/>
    <col min="13796" max="13796" width="59.42578125" style="213" customWidth="1"/>
    <col min="13797" max="13797" width="19.7109375" style="213" customWidth="1"/>
    <col min="13798" max="13798" width="14.7109375" style="213" customWidth="1"/>
    <col min="13799" max="14046" width="9.140625" style="213"/>
    <col min="14047" max="14047" width="32.28515625" style="213" customWidth="1"/>
    <col min="14048" max="14048" width="10" style="213" customWidth="1"/>
    <col min="14049" max="14049" width="11" style="213" customWidth="1"/>
    <col min="14050" max="14050" width="11.140625" style="213" customWidth="1"/>
    <col min="14051" max="14051" width="13.42578125" style="213" customWidth="1"/>
    <col min="14052" max="14052" width="59.42578125" style="213" customWidth="1"/>
    <col min="14053" max="14053" width="19.7109375" style="213" customWidth="1"/>
    <col min="14054" max="14054" width="14.7109375" style="213" customWidth="1"/>
    <col min="14055" max="14302" width="9.140625" style="213"/>
    <col min="14303" max="14303" width="32.28515625" style="213" customWidth="1"/>
    <col min="14304" max="14304" width="10" style="213" customWidth="1"/>
    <col min="14305" max="14305" width="11" style="213" customWidth="1"/>
    <col min="14306" max="14306" width="11.140625" style="213" customWidth="1"/>
    <col min="14307" max="14307" width="13.42578125" style="213" customWidth="1"/>
    <col min="14308" max="14308" width="59.42578125" style="213" customWidth="1"/>
    <col min="14309" max="14309" width="19.7109375" style="213" customWidth="1"/>
    <col min="14310" max="14310" width="14.7109375" style="213" customWidth="1"/>
    <col min="14311" max="14558" width="9.140625" style="213"/>
    <col min="14559" max="14559" width="32.28515625" style="213" customWidth="1"/>
    <col min="14560" max="14560" width="10" style="213" customWidth="1"/>
    <col min="14561" max="14561" width="11" style="213" customWidth="1"/>
    <col min="14562" max="14562" width="11.140625" style="213" customWidth="1"/>
    <col min="14563" max="14563" width="13.42578125" style="213" customWidth="1"/>
    <col min="14564" max="14564" width="59.42578125" style="213" customWidth="1"/>
    <col min="14565" max="14565" width="19.7109375" style="213" customWidth="1"/>
    <col min="14566" max="14566" width="14.7109375" style="213" customWidth="1"/>
    <col min="14567" max="14814" width="9.140625" style="213"/>
    <col min="14815" max="14815" width="32.28515625" style="213" customWidth="1"/>
    <col min="14816" max="14816" width="10" style="213" customWidth="1"/>
    <col min="14817" max="14817" width="11" style="213" customWidth="1"/>
    <col min="14818" max="14818" width="11.140625" style="213" customWidth="1"/>
    <col min="14819" max="14819" width="13.42578125" style="213" customWidth="1"/>
    <col min="14820" max="14820" width="59.42578125" style="213" customWidth="1"/>
    <col min="14821" max="14821" width="19.7109375" style="213" customWidth="1"/>
    <col min="14822" max="14822" width="14.7109375" style="213" customWidth="1"/>
    <col min="14823" max="15070" width="9.140625" style="213"/>
    <col min="15071" max="15071" width="32.28515625" style="213" customWidth="1"/>
    <col min="15072" max="15072" width="10" style="213" customWidth="1"/>
    <col min="15073" max="15073" width="11" style="213" customWidth="1"/>
    <col min="15074" max="15074" width="11.140625" style="213" customWidth="1"/>
    <col min="15075" max="15075" width="13.42578125" style="213" customWidth="1"/>
    <col min="15076" max="15076" width="59.42578125" style="213" customWidth="1"/>
    <col min="15077" max="15077" width="19.7109375" style="213" customWidth="1"/>
    <col min="15078" max="15078" width="14.7109375" style="213" customWidth="1"/>
    <col min="15079" max="15326" width="9.140625" style="213"/>
    <col min="15327" max="15327" width="32.28515625" style="213" customWidth="1"/>
    <col min="15328" max="15328" width="10" style="213" customWidth="1"/>
    <col min="15329" max="15329" width="11" style="213" customWidth="1"/>
    <col min="15330" max="15330" width="11.140625" style="213" customWidth="1"/>
    <col min="15331" max="15331" width="13.42578125" style="213" customWidth="1"/>
    <col min="15332" max="15332" width="59.42578125" style="213" customWidth="1"/>
    <col min="15333" max="15333" width="19.7109375" style="213" customWidth="1"/>
    <col min="15334" max="15334" width="14.7109375" style="213" customWidth="1"/>
    <col min="15335" max="15582" width="9.140625" style="213"/>
    <col min="15583" max="15583" width="32.28515625" style="213" customWidth="1"/>
    <col min="15584" max="15584" width="10" style="213" customWidth="1"/>
    <col min="15585" max="15585" width="11" style="213" customWidth="1"/>
    <col min="15586" max="15586" width="11.140625" style="213" customWidth="1"/>
    <col min="15587" max="15587" width="13.42578125" style="213" customWidth="1"/>
    <col min="15588" max="15588" width="59.42578125" style="213" customWidth="1"/>
    <col min="15589" max="15589" width="19.7109375" style="213" customWidth="1"/>
    <col min="15590" max="15590" width="14.7109375" style="213" customWidth="1"/>
    <col min="15591" max="15838" width="9.140625" style="213"/>
    <col min="15839" max="15839" width="32.28515625" style="213" customWidth="1"/>
    <col min="15840" max="15840" width="10" style="213" customWidth="1"/>
    <col min="15841" max="15841" width="11" style="213" customWidth="1"/>
    <col min="15842" max="15842" width="11.140625" style="213" customWidth="1"/>
    <col min="15843" max="15843" width="13.42578125" style="213" customWidth="1"/>
    <col min="15844" max="15844" width="59.42578125" style="213" customWidth="1"/>
    <col min="15845" max="15845" width="19.7109375" style="213" customWidth="1"/>
    <col min="15846" max="15846" width="14.7109375" style="213" customWidth="1"/>
    <col min="15847" max="16094" width="9.140625" style="213"/>
    <col min="16095" max="16095" width="32.28515625" style="213" customWidth="1"/>
    <col min="16096" max="16096" width="10" style="213" customWidth="1"/>
    <col min="16097" max="16097" width="11" style="213" customWidth="1"/>
    <col min="16098" max="16098" width="11.140625" style="213" customWidth="1"/>
    <col min="16099" max="16099" width="13.42578125" style="213" customWidth="1"/>
    <col min="16100" max="16100" width="59.42578125" style="213" customWidth="1"/>
    <col min="16101" max="16101" width="19.7109375" style="213" customWidth="1"/>
    <col min="16102" max="16102" width="14.7109375" style="213" customWidth="1"/>
    <col min="16103" max="16384" width="9.140625" style="213"/>
  </cols>
  <sheetData>
    <row r="1" spans="1:6" s="209" customFormat="1" ht="15" customHeight="1">
      <c r="A1" s="208" t="s">
        <v>197</v>
      </c>
      <c r="E1" s="208"/>
      <c r="F1" s="210"/>
    </row>
    <row r="2" spans="1:6" s="209" customFormat="1" ht="15" customHeight="1">
      <c r="A2" s="208" t="str">
        <f>[1]BYDEPT!A2</f>
        <v>JANUARY 1- APRIL 30, 2017</v>
      </c>
      <c r="E2" s="208"/>
      <c r="F2" s="210"/>
    </row>
    <row r="3" spans="1:6" s="209" customFormat="1" ht="15" customHeight="1">
      <c r="A3" s="208" t="s">
        <v>198</v>
      </c>
      <c r="F3" s="211"/>
    </row>
    <row r="4" spans="1:6" s="209" customFormat="1" ht="15" customHeight="1">
      <c r="A4" s="358" t="s">
        <v>2</v>
      </c>
      <c r="B4" s="360" t="s">
        <v>199</v>
      </c>
      <c r="C4" s="360"/>
      <c r="D4" s="360"/>
      <c r="E4" s="361" t="s">
        <v>39</v>
      </c>
      <c r="F4" s="358" t="s">
        <v>200</v>
      </c>
    </row>
    <row r="5" spans="1:6" ht="16.5" customHeight="1">
      <c r="A5" s="359"/>
      <c r="B5" s="212" t="s">
        <v>194</v>
      </c>
      <c r="C5" s="212" t="s">
        <v>195</v>
      </c>
      <c r="D5" s="212" t="s">
        <v>196</v>
      </c>
      <c r="E5" s="360"/>
      <c r="F5" s="359"/>
    </row>
    <row r="6" spans="1:6" ht="16.5" customHeight="1">
      <c r="A6" s="214" t="s">
        <v>201</v>
      </c>
      <c r="B6" s="215">
        <f>B7</f>
        <v>0</v>
      </c>
      <c r="C6" s="215">
        <f t="shared" ref="C6:E6" si="0">C7</f>
        <v>0</v>
      </c>
      <c r="D6" s="215">
        <f t="shared" si="0"/>
        <v>0</v>
      </c>
      <c r="E6" s="215">
        <f t="shared" si="0"/>
        <v>0</v>
      </c>
      <c r="F6" s="216"/>
    </row>
    <row r="7" spans="1:6" ht="18" hidden="1" customHeight="1">
      <c r="A7" s="217" t="s">
        <v>202</v>
      </c>
      <c r="B7" s="218">
        <f>B8+B23+B29+B40+B45+B57+B62+B67+B73+B34+B52</f>
        <v>0</v>
      </c>
      <c r="C7" s="218">
        <f>C8+C23+C29+C40+C45+C57+C62+C67+C73+C34+C52</f>
        <v>0</v>
      </c>
      <c r="D7" s="218">
        <f>D8+D23+D29+D40+D45+D57+D62+D67+D73+D34+D52</f>
        <v>0</v>
      </c>
      <c r="E7" s="218">
        <f>E8+E23+E29+E40+E45+E57+E62+E67+E73+E34+E52</f>
        <v>0</v>
      </c>
      <c r="F7" s="219"/>
    </row>
    <row r="8" spans="1:6" s="221" customFormat="1" ht="16.5" customHeight="1">
      <c r="A8" s="220" t="s">
        <v>203</v>
      </c>
      <c r="B8" s="215">
        <f>B10+B13+B16+B20</f>
        <v>0</v>
      </c>
      <c r="C8" s="215">
        <f t="shared" ref="C8:E8" si="1">C10+C13+C16+C20</f>
        <v>-4384938</v>
      </c>
      <c r="D8" s="215">
        <f t="shared" si="1"/>
        <v>0</v>
      </c>
      <c r="E8" s="215">
        <f t="shared" si="1"/>
        <v>-4384938</v>
      </c>
      <c r="F8" s="219"/>
    </row>
    <row r="9" spans="1:6" s="221" customFormat="1" ht="16.5" customHeight="1">
      <c r="A9" s="222" t="s">
        <v>204</v>
      </c>
      <c r="B9" s="223"/>
      <c r="C9" s="223"/>
      <c r="D9" s="223"/>
      <c r="E9" s="223"/>
      <c r="F9" s="219"/>
    </row>
    <row r="10" spans="1:6" s="221" customFormat="1" ht="16.5" customHeight="1">
      <c r="A10" s="224" t="s">
        <v>205</v>
      </c>
      <c r="B10" s="223"/>
      <c r="C10" s="223">
        <v>-2000000</v>
      </c>
      <c r="D10" s="223"/>
      <c r="E10" s="223">
        <f>SUM(B10:D10)</f>
        <v>-2000000</v>
      </c>
      <c r="F10" s="362" t="s">
        <v>206</v>
      </c>
    </row>
    <row r="11" spans="1:6" s="221" customFormat="1" ht="16.5" customHeight="1">
      <c r="A11" s="225" t="s">
        <v>207</v>
      </c>
      <c r="B11" s="223"/>
      <c r="F11" s="362"/>
    </row>
    <row r="12" spans="1:6" s="221" customFormat="1" ht="16.5" customHeight="1">
      <c r="A12" s="225"/>
      <c r="B12" s="223"/>
      <c r="C12" s="223"/>
      <c r="D12" s="223"/>
      <c r="E12" s="223"/>
      <c r="F12" s="362"/>
    </row>
    <row r="13" spans="1:6" s="221" customFormat="1" ht="16.5" customHeight="1">
      <c r="A13" s="224" t="s">
        <v>208</v>
      </c>
      <c r="B13" s="223"/>
      <c r="C13" s="223">
        <v>-749563</v>
      </c>
      <c r="D13" s="223"/>
      <c r="E13" s="223">
        <f>SUM(B13:D13)</f>
        <v>-749563</v>
      </c>
      <c r="F13" s="362"/>
    </row>
    <row r="14" spans="1:6" s="221" customFormat="1" ht="30.75" customHeight="1">
      <c r="A14" s="226" t="s">
        <v>209</v>
      </c>
      <c r="B14" s="223"/>
      <c r="C14" s="223"/>
      <c r="D14" s="223"/>
      <c r="E14" s="223"/>
      <c r="F14" s="362"/>
    </row>
    <row r="15" spans="1:6" s="221" customFormat="1" ht="16.5" customHeight="1">
      <c r="A15" s="224"/>
      <c r="B15" s="223"/>
      <c r="C15" s="223"/>
      <c r="D15" s="223"/>
      <c r="E15" s="223"/>
      <c r="F15" s="362"/>
    </row>
    <row r="16" spans="1:6" s="221" customFormat="1" ht="16.5" customHeight="1">
      <c r="A16" s="224" t="s">
        <v>210</v>
      </c>
      <c r="B16" s="227">
        <f>SUM(B17:B18)</f>
        <v>0</v>
      </c>
      <c r="C16" s="227">
        <f t="shared" ref="C16:E16" si="2">SUM(C17:C18)</f>
        <v>-1457697</v>
      </c>
      <c r="D16" s="227">
        <f t="shared" si="2"/>
        <v>0</v>
      </c>
      <c r="E16" s="227">
        <f t="shared" si="2"/>
        <v>-1457697</v>
      </c>
      <c r="F16" s="362"/>
    </row>
    <row r="17" spans="1:6" s="221" customFormat="1" ht="48" customHeight="1">
      <c r="A17" s="226" t="s">
        <v>211</v>
      </c>
      <c r="B17" s="223"/>
      <c r="C17" s="223">
        <v>-1436601</v>
      </c>
      <c r="D17" s="223"/>
      <c r="E17" s="223">
        <f t="shared" ref="E17:E22" si="3">SUM(B17:D17)</f>
        <v>-1436601</v>
      </c>
      <c r="F17" s="362"/>
    </row>
    <row r="18" spans="1:6" s="221" customFormat="1" ht="30" customHeight="1">
      <c r="A18" s="226" t="s">
        <v>212</v>
      </c>
      <c r="B18" s="223"/>
      <c r="C18" s="223">
        <v>-21096</v>
      </c>
      <c r="D18" s="223"/>
      <c r="E18" s="223">
        <f t="shared" si="3"/>
        <v>-21096</v>
      </c>
      <c r="F18" s="362"/>
    </row>
    <row r="19" spans="1:6" s="221" customFormat="1" ht="16.5" customHeight="1">
      <c r="A19" s="224"/>
      <c r="B19" s="223"/>
      <c r="C19" s="223"/>
      <c r="D19" s="223"/>
      <c r="E19" s="223"/>
      <c r="F19" s="362"/>
    </row>
    <row r="20" spans="1:6" s="221" customFormat="1" ht="16.5" customHeight="1">
      <c r="A20" s="224" t="s">
        <v>213</v>
      </c>
      <c r="B20" s="223"/>
      <c r="C20" s="223">
        <v>-177678</v>
      </c>
      <c r="D20" s="223"/>
      <c r="E20" s="223">
        <f>SUM(B20:D20)</f>
        <v>-177678</v>
      </c>
      <c r="F20" s="362"/>
    </row>
    <row r="21" spans="1:6" s="221" customFormat="1" ht="58.5" customHeight="1">
      <c r="A21" s="226" t="s">
        <v>214</v>
      </c>
      <c r="B21" s="223"/>
      <c r="C21" s="223"/>
      <c r="D21" s="223"/>
      <c r="E21" s="223"/>
      <c r="F21" s="362"/>
    </row>
    <row r="22" spans="1:6" s="221" customFormat="1" ht="16.5" customHeight="1">
      <c r="A22" s="228"/>
      <c r="B22" s="223"/>
      <c r="C22" s="223"/>
      <c r="D22" s="223"/>
      <c r="E22" s="223">
        <f t="shared" si="3"/>
        <v>0</v>
      </c>
      <c r="F22" s="219"/>
    </row>
    <row r="23" spans="1:6" ht="17.25" customHeight="1">
      <c r="A23" s="229" t="s">
        <v>215</v>
      </c>
      <c r="B23" s="230">
        <f>B24</f>
        <v>0</v>
      </c>
      <c r="C23" s="230">
        <f t="shared" ref="C23:E23" si="4">C24</f>
        <v>0</v>
      </c>
      <c r="D23" s="230">
        <f t="shared" si="4"/>
        <v>-6000000</v>
      </c>
      <c r="E23" s="230">
        <f t="shared" si="4"/>
        <v>-6000000</v>
      </c>
      <c r="F23" s="231"/>
    </row>
    <row r="24" spans="1:6" s="235" customFormat="1" ht="15" customHeight="1">
      <c r="A24" s="232" t="s">
        <v>216</v>
      </c>
      <c r="B24" s="233">
        <f>SUM(B25:B27)</f>
        <v>0</v>
      </c>
      <c r="C24" s="234">
        <f>SUM(C25:C27)</f>
        <v>0</v>
      </c>
      <c r="D24" s="234">
        <f>SUM(D25:D27)</f>
        <v>-6000000</v>
      </c>
      <c r="E24" s="234">
        <f>SUM(E25:E27)</f>
        <v>-6000000</v>
      </c>
      <c r="F24" s="231"/>
    </row>
    <row r="25" spans="1:6" ht="17.25" customHeight="1">
      <c r="A25" s="232" t="s">
        <v>204</v>
      </c>
      <c r="B25" s="236"/>
      <c r="C25" s="236"/>
      <c r="D25" s="236"/>
      <c r="E25" s="236"/>
      <c r="F25" s="237"/>
    </row>
    <row r="26" spans="1:6" ht="30.75" customHeight="1">
      <c r="A26" s="224" t="s">
        <v>217</v>
      </c>
      <c r="B26" s="238"/>
      <c r="C26" s="238"/>
      <c r="D26" s="238"/>
      <c r="E26" s="238"/>
      <c r="F26" s="239"/>
    </row>
    <row r="27" spans="1:6" ht="30.75" customHeight="1">
      <c r="A27" s="226" t="s">
        <v>218</v>
      </c>
      <c r="B27" s="238"/>
      <c r="C27" s="238"/>
      <c r="D27" s="238">
        <v>-6000000</v>
      </c>
      <c r="E27" s="238">
        <f>SUM(B27:D27)</f>
        <v>-6000000</v>
      </c>
      <c r="F27" s="240" t="s">
        <v>219</v>
      </c>
    </row>
    <row r="28" spans="1:6" ht="12" customHeight="1">
      <c r="A28" s="232"/>
      <c r="B28" s="236"/>
      <c r="C28" s="236"/>
      <c r="D28" s="236"/>
      <c r="E28" s="236"/>
      <c r="F28" s="237"/>
    </row>
    <row r="29" spans="1:6" ht="15" customHeight="1">
      <c r="A29" s="229" t="s">
        <v>220</v>
      </c>
      <c r="B29" s="230">
        <f>SUM(B31:B32)</f>
        <v>197144</v>
      </c>
      <c r="C29" s="230">
        <f>SUM(C31:C32)</f>
        <v>0</v>
      </c>
      <c r="D29" s="230">
        <f>SUM(D31:D32)</f>
        <v>0</v>
      </c>
      <c r="E29" s="230">
        <f>SUM(E31:E32)</f>
        <v>197144</v>
      </c>
      <c r="F29" s="231"/>
    </row>
    <row r="30" spans="1:6" ht="15" customHeight="1">
      <c r="A30" s="232" t="s">
        <v>216</v>
      </c>
      <c r="B30" s="241"/>
      <c r="C30" s="241"/>
      <c r="D30" s="241"/>
      <c r="E30" s="241"/>
      <c r="F30" s="231"/>
    </row>
    <row r="31" spans="1:6" ht="15" customHeight="1">
      <c r="A31" s="232" t="s">
        <v>221</v>
      </c>
      <c r="B31" s="236"/>
      <c r="C31" s="236"/>
      <c r="D31" s="236"/>
      <c r="E31" s="236"/>
      <c r="F31" s="237"/>
    </row>
    <row r="32" spans="1:6" s="242" customFormat="1" ht="31.5" customHeight="1">
      <c r="A32" s="224" t="s">
        <v>222</v>
      </c>
      <c r="B32" s="228">
        <f>97909+50563+48672</f>
        <v>197144</v>
      </c>
      <c r="C32" s="222"/>
      <c r="D32" s="222"/>
      <c r="E32" s="222">
        <f>SUM(B32:D32)</f>
        <v>197144</v>
      </c>
      <c r="F32" s="239"/>
    </row>
    <row r="33" spans="1:6" ht="46.5" customHeight="1">
      <c r="A33" s="226" t="s">
        <v>223</v>
      </c>
      <c r="B33" s="236"/>
      <c r="C33" s="236"/>
      <c r="D33" s="236"/>
      <c r="E33" s="236"/>
      <c r="F33" s="243" t="s">
        <v>224</v>
      </c>
    </row>
    <row r="34" spans="1:6" ht="15" customHeight="1">
      <c r="A34" s="229" t="s">
        <v>225</v>
      </c>
      <c r="B34" s="230">
        <f>SUM(B36:B38)</f>
        <v>0</v>
      </c>
      <c r="C34" s="230">
        <f t="shared" ref="C34:E34" si="5">SUM(C36:C38)</f>
        <v>0</v>
      </c>
      <c r="D34" s="230">
        <f t="shared" si="5"/>
        <v>-109313555</v>
      </c>
      <c r="E34" s="230">
        <f t="shared" si="5"/>
        <v>-109313555</v>
      </c>
      <c r="F34" s="231"/>
    </row>
    <row r="35" spans="1:6" ht="15" customHeight="1">
      <c r="A35" s="232" t="s">
        <v>226</v>
      </c>
      <c r="B35" s="236"/>
      <c r="C35" s="236"/>
      <c r="D35" s="236"/>
      <c r="E35" s="236"/>
      <c r="F35" s="237"/>
    </row>
    <row r="36" spans="1:6" ht="34.5" hidden="1" customHeight="1">
      <c r="A36" s="224" t="s">
        <v>227</v>
      </c>
      <c r="B36" s="244"/>
      <c r="C36" s="245"/>
      <c r="D36" s="245"/>
      <c r="E36" s="246">
        <f>SUM(B36:D36)</f>
        <v>0</v>
      </c>
      <c r="F36" s="239"/>
    </row>
    <row r="37" spans="1:6" s="242" customFormat="1" ht="15" customHeight="1">
      <c r="A37" s="224" t="s">
        <v>228</v>
      </c>
      <c r="B37" s="222"/>
      <c r="C37" s="222"/>
      <c r="D37" s="247"/>
      <c r="E37" s="238"/>
    </row>
    <row r="38" spans="1:6" s="242" customFormat="1" ht="31.5" customHeight="1">
      <c r="A38" s="226" t="s">
        <v>229</v>
      </c>
      <c r="B38" s="222"/>
      <c r="C38" s="222"/>
      <c r="D38" s="247">
        <v>-109313555</v>
      </c>
      <c r="E38" s="238">
        <f>SUM(B38:D38)</f>
        <v>-109313555</v>
      </c>
      <c r="F38" s="240" t="s">
        <v>230</v>
      </c>
    </row>
    <row r="39" spans="1:6" ht="14.25" customHeight="1">
      <c r="A39" s="232"/>
      <c r="B39" s="236"/>
      <c r="C39" s="236"/>
      <c r="D39" s="236"/>
      <c r="E39" s="236"/>
      <c r="F39" s="237"/>
    </row>
    <row r="40" spans="1:6" ht="15" customHeight="1">
      <c r="A40" s="229" t="s">
        <v>231</v>
      </c>
      <c r="B40" s="248">
        <f>B43</f>
        <v>0</v>
      </c>
      <c r="C40" s="248">
        <f t="shared" ref="C40:E40" si="6">C43</f>
        <v>2000000</v>
      </c>
      <c r="D40" s="248">
        <f t="shared" si="6"/>
        <v>0</v>
      </c>
      <c r="E40" s="248">
        <f t="shared" si="6"/>
        <v>2000000</v>
      </c>
      <c r="F40" s="237"/>
    </row>
    <row r="41" spans="1:6" ht="15" customHeight="1">
      <c r="A41" s="249" t="s">
        <v>221</v>
      </c>
      <c r="B41" s="236"/>
      <c r="C41" s="236"/>
      <c r="D41" s="236"/>
      <c r="E41" s="236"/>
      <c r="F41" s="237"/>
    </row>
    <row r="42" spans="1:6" ht="15" customHeight="1">
      <c r="A42" s="250" t="s">
        <v>203</v>
      </c>
      <c r="B42" s="236"/>
      <c r="C42" s="236"/>
      <c r="D42" s="236"/>
      <c r="E42" s="236"/>
      <c r="F42" s="237"/>
    </row>
    <row r="43" spans="1:6" ht="15" customHeight="1">
      <c r="A43" s="225" t="s">
        <v>207</v>
      </c>
      <c r="B43" s="236"/>
      <c r="C43" s="236">
        <v>2000000</v>
      </c>
      <c r="D43" s="236"/>
      <c r="E43" s="236">
        <f>SUM(B43:D43)</f>
        <v>2000000</v>
      </c>
      <c r="F43" s="247" t="s">
        <v>206</v>
      </c>
    </row>
    <row r="44" spans="1:6" ht="15" customHeight="1">
      <c r="A44" s="232"/>
      <c r="B44" s="236"/>
      <c r="C44" s="236"/>
      <c r="D44" s="236"/>
      <c r="E44" s="236"/>
      <c r="F44" s="237"/>
    </row>
    <row r="45" spans="1:6" ht="15" customHeight="1">
      <c r="A45" s="229" t="s">
        <v>228</v>
      </c>
      <c r="B45" s="230">
        <f>SUM(B47:B50)</f>
        <v>0</v>
      </c>
      <c r="C45" s="230">
        <f t="shared" ref="C45:E45" si="7">SUM(C47:C50)</f>
        <v>0</v>
      </c>
      <c r="D45" s="230">
        <f t="shared" si="7"/>
        <v>115313555</v>
      </c>
      <c r="E45" s="230">
        <f t="shared" si="7"/>
        <v>115313555</v>
      </c>
      <c r="F45" s="231"/>
    </row>
    <row r="46" spans="1:6" ht="15.75" customHeight="1">
      <c r="A46" s="232" t="s">
        <v>232</v>
      </c>
      <c r="B46" s="251"/>
      <c r="C46" s="251"/>
      <c r="D46" s="251"/>
      <c r="E46" s="251"/>
      <c r="F46" s="237"/>
    </row>
    <row r="47" spans="1:6" s="253" customFormat="1">
      <c r="A47" s="224" t="s">
        <v>233</v>
      </c>
      <c r="B47" s="252"/>
      <c r="C47" s="252"/>
    </row>
    <row r="48" spans="1:6" s="253" customFormat="1" ht="25.5">
      <c r="A48" s="226" t="s">
        <v>218</v>
      </c>
      <c r="B48" s="252"/>
      <c r="C48" s="252"/>
      <c r="D48" s="251">
        <v>6000000</v>
      </c>
      <c r="E48" s="254">
        <f>SUM(B48:D48)</f>
        <v>6000000</v>
      </c>
      <c r="F48" s="240" t="s">
        <v>219</v>
      </c>
    </row>
    <row r="49" spans="1:6" s="253" customFormat="1" ht="28.5" customHeight="1">
      <c r="A49" s="224" t="s">
        <v>225</v>
      </c>
      <c r="B49" s="252"/>
      <c r="C49" s="252"/>
      <c r="D49" s="251"/>
      <c r="E49" s="255"/>
      <c r="F49" s="239"/>
    </row>
    <row r="50" spans="1:6" s="253" customFormat="1" ht="28.5" customHeight="1">
      <c r="A50" s="226" t="s">
        <v>229</v>
      </c>
      <c r="B50" s="252"/>
      <c r="C50" s="252"/>
      <c r="D50" s="251">
        <v>109313555</v>
      </c>
      <c r="E50" s="255">
        <f>SUM(B50:D50)</f>
        <v>109313555</v>
      </c>
      <c r="F50" s="240" t="s">
        <v>230</v>
      </c>
    </row>
    <row r="51" spans="1:6" ht="15.75" customHeight="1">
      <c r="A51" s="250"/>
      <c r="B51" s="238"/>
      <c r="C51" s="238"/>
      <c r="D51" s="238"/>
      <c r="E51" s="238"/>
      <c r="F51" s="239"/>
    </row>
    <row r="52" spans="1:6" ht="15.75" customHeight="1">
      <c r="A52" s="256" t="s">
        <v>234</v>
      </c>
      <c r="B52" s="257"/>
      <c r="C52" s="257">
        <f>SUM(C54:C55)</f>
        <v>-1056814</v>
      </c>
      <c r="D52" s="257">
        <f t="shared" ref="D52:E52" si="8">SUM(D54:D55)</f>
        <v>0</v>
      </c>
      <c r="E52" s="257">
        <f t="shared" si="8"/>
        <v>-1056814</v>
      </c>
      <c r="F52" s="239"/>
    </row>
    <row r="53" spans="1:6" ht="15.75" customHeight="1">
      <c r="A53" s="232" t="s">
        <v>226</v>
      </c>
      <c r="B53" s="238"/>
      <c r="C53" s="238"/>
      <c r="D53" s="238"/>
      <c r="E53" s="238"/>
      <c r="F53" s="239"/>
    </row>
    <row r="54" spans="1:6" ht="15" customHeight="1">
      <c r="A54" s="258" t="s">
        <v>222</v>
      </c>
      <c r="B54" s="238"/>
      <c r="C54" s="238"/>
      <c r="D54" s="238"/>
      <c r="E54" s="238"/>
      <c r="F54" s="240"/>
    </row>
    <row r="55" spans="1:6" ht="89.25">
      <c r="A55" s="259" t="s">
        <v>235</v>
      </c>
      <c r="B55" s="221"/>
      <c r="C55" s="260">
        <v>-1056814</v>
      </c>
      <c r="D55" s="260"/>
      <c r="E55" s="260">
        <f>SUM(B55:D55)</f>
        <v>-1056814</v>
      </c>
      <c r="F55" s="240" t="s">
        <v>236</v>
      </c>
    </row>
    <row r="56" spans="1:6" ht="15.75" customHeight="1">
      <c r="A56" s="250"/>
      <c r="B56" s="238"/>
      <c r="C56" s="238"/>
      <c r="D56" s="238"/>
      <c r="E56" s="238"/>
      <c r="F56" s="239"/>
    </row>
    <row r="57" spans="1:6" s="221" customFormat="1" ht="16.5" customHeight="1">
      <c r="A57" s="220" t="s">
        <v>237</v>
      </c>
      <c r="B57" s="218">
        <f>SUM(B58:B60)</f>
        <v>0</v>
      </c>
      <c r="C57" s="218">
        <f t="shared" ref="C57:E57" si="9">SUM(C58:C60)</f>
        <v>749563</v>
      </c>
      <c r="D57" s="218">
        <f t="shared" si="9"/>
        <v>0</v>
      </c>
      <c r="E57" s="218">
        <f t="shared" si="9"/>
        <v>749563</v>
      </c>
      <c r="F57" s="219"/>
    </row>
    <row r="58" spans="1:6" s="221" customFormat="1" ht="16.5" customHeight="1">
      <c r="A58" s="232" t="s">
        <v>232</v>
      </c>
      <c r="B58" s="261"/>
      <c r="C58" s="261"/>
      <c r="D58" s="261"/>
      <c r="E58" s="261"/>
      <c r="F58" s="219"/>
    </row>
    <row r="59" spans="1:6" s="221" customFormat="1" ht="16.5" customHeight="1">
      <c r="A59" s="262" t="s">
        <v>203</v>
      </c>
      <c r="B59" s="223"/>
      <c r="C59" s="223"/>
      <c r="D59" s="223"/>
      <c r="E59" s="223"/>
      <c r="F59" s="247"/>
    </row>
    <row r="60" spans="1:6" s="221" customFormat="1" ht="30.75" customHeight="1">
      <c r="A60" s="250" t="s">
        <v>209</v>
      </c>
      <c r="B60" s="223"/>
      <c r="C60" s="223">
        <v>749563</v>
      </c>
      <c r="D60" s="223"/>
      <c r="E60" s="223">
        <f>SUM(B60:D60)</f>
        <v>749563</v>
      </c>
      <c r="F60" s="247" t="s">
        <v>206</v>
      </c>
    </row>
    <row r="61" spans="1:6" s="221" customFormat="1" ht="16.5" customHeight="1">
      <c r="A61" s="250"/>
      <c r="B61" s="223"/>
      <c r="C61" s="223"/>
      <c r="D61" s="223"/>
      <c r="E61" s="223"/>
      <c r="F61" s="219"/>
    </row>
    <row r="62" spans="1:6" s="263" customFormat="1" ht="16.5" customHeight="1">
      <c r="A62" s="220" t="s">
        <v>238</v>
      </c>
      <c r="B62" s="218">
        <f>SUM(B63:B65)</f>
        <v>0</v>
      </c>
      <c r="C62" s="218">
        <f t="shared" ref="C62:E62" si="10">SUM(C63:C65)</f>
        <v>177678</v>
      </c>
      <c r="D62" s="218">
        <f t="shared" si="10"/>
        <v>0</v>
      </c>
      <c r="E62" s="218">
        <f t="shared" si="10"/>
        <v>177678</v>
      </c>
      <c r="F62" s="219"/>
    </row>
    <row r="63" spans="1:6" s="263" customFormat="1" ht="16.5" customHeight="1">
      <c r="A63" s="232" t="s">
        <v>232</v>
      </c>
      <c r="B63" s="261"/>
      <c r="C63" s="261"/>
      <c r="D63" s="261"/>
      <c r="E63" s="261"/>
      <c r="F63" s="219"/>
    </row>
    <row r="64" spans="1:6" s="263" customFormat="1" ht="16.5" customHeight="1">
      <c r="A64" s="262" t="s">
        <v>203</v>
      </c>
      <c r="B64" s="223"/>
      <c r="C64" s="223"/>
      <c r="D64" s="223"/>
      <c r="E64" s="223"/>
      <c r="F64" s="219"/>
    </row>
    <row r="65" spans="1:6" s="221" customFormat="1" ht="58.5" customHeight="1">
      <c r="A65" s="250" t="s">
        <v>214</v>
      </c>
      <c r="B65" s="223"/>
      <c r="C65" s="223">
        <v>177678</v>
      </c>
      <c r="D65" s="223"/>
      <c r="E65" s="223">
        <f>SUM(B65:D65)</f>
        <v>177678</v>
      </c>
      <c r="F65" s="247" t="s">
        <v>206</v>
      </c>
    </row>
    <row r="66" spans="1:6" s="221" customFormat="1" ht="15" customHeight="1">
      <c r="A66" s="226"/>
      <c r="B66" s="223"/>
      <c r="C66" s="223"/>
      <c r="D66" s="223"/>
      <c r="E66" s="223"/>
      <c r="F66" s="219"/>
    </row>
    <row r="67" spans="1:6" s="221" customFormat="1" ht="16.5" customHeight="1">
      <c r="A67" s="220" t="s">
        <v>210</v>
      </c>
      <c r="B67" s="227">
        <f>B70+B71</f>
        <v>0</v>
      </c>
      <c r="C67" s="227">
        <f t="shared" ref="C67:E67" si="11">C70+C71</f>
        <v>1457697</v>
      </c>
      <c r="D67" s="227">
        <f t="shared" si="11"/>
        <v>0</v>
      </c>
      <c r="E67" s="227">
        <f t="shared" si="11"/>
        <v>1457697</v>
      </c>
      <c r="F67" s="219"/>
    </row>
    <row r="68" spans="1:6" s="221" customFormat="1" ht="16.5" customHeight="1">
      <c r="A68" s="232" t="s">
        <v>239</v>
      </c>
      <c r="B68" s="223"/>
      <c r="C68" s="223"/>
      <c r="D68" s="223"/>
      <c r="E68" s="223"/>
      <c r="F68" s="219"/>
    </row>
    <row r="69" spans="1:6" s="221" customFormat="1" ht="16.5" customHeight="1">
      <c r="A69" s="262" t="s">
        <v>203</v>
      </c>
      <c r="B69" s="223"/>
      <c r="C69" s="223"/>
      <c r="D69" s="223"/>
      <c r="E69" s="223"/>
      <c r="F69" s="219"/>
    </row>
    <row r="70" spans="1:6" s="221" customFormat="1" ht="48" customHeight="1">
      <c r="A70" s="250" t="s">
        <v>211</v>
      </c>
      <c r="B70" s="223"/>
      <c r="C70" s="223">
        <v>1436601</v>
      </c>
      <c r="D70" s="223"/>
      <c r="E70" s="223">
        <f t="shared" ref="E70:E71" si="12">SUM(B70:D70)</f>
        <v>1436601</v>
      </c>
      <c r="F70" s="247" t="s">
        <v>206</v>
      </c>
    </row>
    <row r="71" spans="1:6" s="221" customFormat="1" ht="30" customHeight="1">
      <c r="A71" s="250" t="s">
        <v>212</v>
      </c>
      <c r="B71" s="223"/>
      <c r="C71" s="223">
        <v>21096</v>
      </c>
      <c r="D71" s="223"/>
      <c r="E71" s="223">
        <f t="shared" si="12"/>
        <v>21096</v>
      </c>
      <c r="F71" s="247" t="s">
        <v>206</v>
      </c>
    </row>
    <row r="72" spans="1:6" s="221" customFormat="1" ht="30" customHeight="1">
      <c r="A72" s="250"/>
      <c r="B72" s="223"/>
      <c r="C72" s="223"/>
      <c r="D72" s="223"/>
      <c r="E72" s="223"/>
      <c r="F72" s="219"/>
    </row>
    <row r="73" spans="1:6" ht="15" customHeight="1">
      <c r="A73" s="229" t="s">
        <v>222</v>
      </c>
      <c r="B73" s="264">
        <f>SUM(B75:B99)</f>
        <v>-197144</v>
      </c>
      <c r="C73" s="264">
        <f t="shared" ref="C73:E73" si="13">SUM(C75:C99)</f>
        <v>1056814</v>
      </c>
      <c r="D73" s="264">
        <f t="shared" si="13"/>
        <v>0</v>
      </c>
      <c r="E73" s="264">
        <f t="shared" si="13"/>
        <v>859670</v>
      </c>
      <c r="F73" s="231"/>
    </row>
    <row r="74" spans="1:6" ht="17.25" customHeight="1">
      <c r="A74" s="232" t="s">
        <v>204</v>
      </c>
      <c r="B74" s="251"/>
      <c r="C74" s="251"/>
      <c r="D74" s="251"/>
      <c r="E74" s="265"/>
      <c r="F74" s="237"/>
    </row>
    <row r="75" spans="1:6" ht="15.75" customHeight="1">
      <c r="A75" s="224" t="s">
        <v>220</v>
      </c>
      <c r="B75" s="251"/>
      <c r="C75" s="251"/>
      <c r="D75" s="251"/>
      <c r="E75" s="251"/>
      <c r="F75" s="239"/>
    </row>
    <row r="76" spans="1:6" ht="40.5" customHeight="1">
      <c r="A76" s="266" t="s">
        <v>223</v>
      </c>
      <c r="B76" s="251">
        <v>-197144</v>
      </c>
      <c r="C76" s="251"/>
      <c r="D76" s="251"/>
      <c r="E76" s="251">
        <f>SUM(B76:D76)</f>
        <v>-197144</v>
      </c>
      <c r="F76" s="240" t="s">
        <v>224</v>
      </c>
    </row>
    <row r="77" spans="1:6" ht="15.75" hidden="1" customHeight="1">
      <c r="A77" s="266"/>
      <c r="B77" s="251"/>
      <c r="C77" s="251"/>
      <c r="D77" s="251"/>
      <c r="E77" s="251"/>
      <c r="F77" s="239"/>
    </row>
    <row r="78" spans="1:6" ht="15.75" hidden="1" customHeight="1">
      <c r="A78" s="232" t="s">
        <v>240</v>
      </c>
      <c r="B78" s="251"/>
      <c r="C78" s="251"/>
      <c r="D78" s="251"/>
      <c r="E78" s="251"/>
      <c r="F78" s="239"/>
    </row>
    <row r="79" spans="1:6" ht="48" hidden="1" customHeight="1">
      <c r="A79" s="224" t="s">
        <v>233</v>
      </c>
      <c r="B79" s="251"/>
      <c r="C79" s="251"/>
      <c r="D79" s="251"/>
      <c r="E79" s="251">
        <f t="shared" ref="E79:E84" si="14">SUM(B79:D79)</f>
        <v>0</v>
      </c>
      <c r="F79" s="239" t="s">
        <v>241</v>
      </c>
    </row>
    <row r="80" spans="1:6" ht="29.25" hidden="1" customHeight="1">
      <c r="A80" s="224" t="s">
        <v>242</v>
      </c>
      <c r="B80" s="252"/>
      <c r="C80" s="252"/>
      <c r="D80" s="252"/>
      <c r="E80" s="252">
        <f t="shared" si="14"/>
        <v>0</v>
      </c>
      <c r="F80" s="239" t="s">
        <v>243</v>
      </c>
    </row>
    <row r="81" spans="1:6" ht="29.25" hidden="1" customHeight="1">
      <c r="A81" s="224" t="s">
        <v>233</v>
      </c>
      <c r="B81" s="252"/>
      <c r="C81" s="252"/>
      <c r="D81" s="252"/>
      <c r="E81" s="252">
        <f t="shared" si="14"/>
        <v>0</v>
      </c>
      <c r="F81" s="239" t="s">
        <v>244</v>
      </c>
    </row>
    <row r="82" spans="1:6" ht="27.75" hidden="1" customHeight="1">
      <c r="A82" s="224" t="s">
        <v>245</v>
      </c>
      <c r="B82" s="252"/>
      <c r="C82" s="252"/>
      <c r="D82" s="252"/>
      <c r="E82" s="252">
        <f t="shared" si="14"/>
        <v>0</v>
      </c>
      <c r="F82" s="239" t="s">
        <v>246</v>
      </c>
    </row>
    <row r="83" spans="1:6" ht="60" hidden="1" customHeight="1">
      <c r="A83" s="224" t="s">
        <v>234</v>
      </c>
      <c r="B83" s="252"/>
      <c r="C83" s="251"/>
      <c r="D83" s="252"/>
      <c r="E83" s="252">
        <f t="shared" si="14"/>
        <v>0</v>
      </c>
      <c r="F83" s="267" t="s">
        <v>247</v>
      </c>
    </row>
    <row r="84" spans="1:6" ht="34.5" hidden="1" customHeight="1">
      <c r="A84" s="268" t="s">
        <v>245</v>
      </c>
      <c r="B84" s="244"/>
      <c r="C84" s="245"/>
      <c r="D84" s="245"/>
      <c r="E84" s="246">
        <f t="shared" si="14"/>
        <v>0</v>
      </c>
      <c r="F84" s="239" t="s">
        <v>248</v>
      </c>
    </row>
    <row r="85" spans="1:6" ht="18.75" hidden="1" customHeight="1">
      <c r="A85" s="269" t="s">
        <v>249</v>
      </c>
      <c r="B85" s="270">
        <f>B88+B92</f>
        <v>0</v>
      </c>
      <c r="C85" s="270">
        <f>C88+C92</f>
        <v>0</v>
      </c>
      <c r="D85" s="270">
        <f>D88+D92</f>
        <v>0</v>
      </c>
      <c r="E85" s="270">
        <f>E88+E92</f>
        <v>0</v>
      </c>
      <c r="F85" s="271"/>
    </row>
    <row r="86" spans="1:6" ht="17.25" hidden="1" customHeight="1">
      <c r="A86" s="229" t="s">
        <v>250</v>
      </c>
      <c r="B86" s="251"/>
      <c r="C86" s="251"/>
      <c r="D86" s="251"/>
      <c r="E86" s="251"/>
      <c r="F86" s="271"/>
    </row>
    <row r="87" spans="1:6" ht="18.75" hidden="1" customHeight="1">
      <c r="A87" s="262" t="s">
        <v>251</v>
      </c>
      <c r="B87" s="251"/>
      <c r="C87" s="251"/>
      <c r="D87" s="251"/>
      <c r="E87" s="251"/>
      <c r="F87" s="271"/>
    </row>
    <row r="88" spans="1:6" ht="40.5" hidden="1" customHeight="1">
      <c r="A88" s="250" t="s">
        <v>252</v>
      </c>
      <c r="B88" s="252"/>
      <c r="C88" s="247"/>
      <c r="D88" s="252"/>
      <c r="E88" s="255">
        <f>SUM(B88:D88)</f>
        <v>0</v>
      </c>
      <c r="F88" s="239" t="s">
        <v>253</v>
      </c>
    </row>
    <row r="89" spans="1:6" ht="40.5" hidden="1" customHeight="1">
      <c r="A89" s="250" t="s">
        <v>252</v>
      </c>
      <c r="B89" s="252"/>
      <c r="C89" s="247"/>
      <c r="D89" s="252"/>
      <c r="E89" s="252">
        <f>SUM(B89:D89)</f>
        <v>0</v>
      </c>
      <c r="F89" s="271" t="s">
        <v>254</v>
      </c>
    </row>
    <row r="90" spans="1:6" ht="16.5" hidden="1" customHeight="1">
      <c r="A90" s="229" t="s">
        <v>255</v>
      </c>
      <c r="B90" s="252"/>
      <c r="C90" s="247"/>
      <c r="D90" s="252"/>
      <c r="E90" s="252"/>
      <c r="F90" s="271"/>
    </row>
    <row r="91" spans="1:6" ht="14.25" hidden="1" customHeight="1">
      <c r="A91" s="262" t="s">
        <v>256</v>
      </c>
      <c r="B91" s="251"/>
      <c r="C91" s="251"/>
      <c r="D91" s="251"/>
      <c r="E91" s="251"/>
      <c r="F91" s="271"/>
    </row>
    <row r="92" spans="1:6" ht="29.25" hidden="1" customHeight="1">
      <c r="A92" s="224" t="s">
        <v>217</v>
      </c>
      <c r="B92" s="252"/>
      <c r="C92" s="247"/>
      <c r="D92" s="252"/>
      <c r="E92" s="252">
        <f>SUM(B92:D92)</f>
        <v>0</v>
      </c>
      <c r="F92" s="239" t="s">
        <v>257</v>
      </c>
    </row>
    <row r="93" spans="1:6" hidden="1">
      <c r="A93" s="221"/>
      <c r="B93" s="221"/>
      <c r="C93" s="221"/>
      <c r="D93" s="221"/>
      <c r="E93" s="221"/>
      <c r="F93" s="272"/>
    </row>
    <row r="94" spans="1:6" hidden="1">
      <c r="A94" s="221"/>
      <c r="B94" s="221"/>
      <c r="C94" s="221"/>
      <c r="D94" s="221"/>
      <c r="E94" s="221"/>
      <c r="F94" s="272"/>
    </row>
    <row r="95" spans="1:6" hidden="1">
      <c r="A95" s="221"/>
      <c r="B95" s="221"/>
      <c r="C95" s="221"/>
      <c r="D95" s="221"/>
      <c r="E95" s="221"/>
      <c r="F95" s="272"/>
    </row>
    <row r="96" spans="1:6">
      <c r="A96" s="221"/>
      <c r="B96" s="221"/>
      <c r="C96" s="221"/>
      <c r="D96" s="221"/>
      <c r="E96" s="221"/>
      <c r="F96" s="272"/>
    </row>
    <row r="97" spans="1:6">
      <c r="A97" s="232" t="s">
        <v>232</v>
      </c>
      <c r="B97" s="221"/>
      <c r="C97" s="221"/>
      <c r="D97" s="221"/>
      <c r="E97" s="221"/>
      <c r="F97" s="272"/>
    </row>
    <row r="98" spans="1:6" ht="27" customHeight="1">
      <c r="A98" s="273" t="s">
        <v>234</v>
      </c>
      <c r="B98" s="260"/>
      <c r="C98" s="260"/>
      <c r="D98" s="260"/>
      <c r="E98" s="260"/>
      <c r="F98" s="240"/>
    </row>
    <row r="99" spans="1:6" ht="89.25">
      <c r="A99" s="259" t="s">
        <v>235</v>
      </c>
      <c r="B99" s="221"/>
      <c r="C99" s="260">
        <v>1056814</v>
      </c>
      <c r="D99" s="260"/>
      <c r="E99" s="260">
        <f>SUM(B99:D99)</f>
        <v>1056814</v>
      </c>
      <c r="F99" s="240" t="s">
        <v>236</v>
      </c>
    </row>
    <row r="100" spans="1:6">
      <c r="A100" s="221"/>
      <c r="B100" s="221"/>
      <c r="C100" s="221"/>
      <c r="D100" s="221"/>
      <c r="E100" s="221"/>
      <c r="F100" s="272"/>
    </row>
    <row r="101" spans="1:6">
      <c r="A101" s="221"/>
      <c r="B101" s="221"/>
      <c r="C101" s="221"/>
      <c r="D101" s="221"/>
      <c r="E101" s="221"/>
      <c r="F101" s="272"/>
    </row>
    <row r="102" spans="1:6">
      <c r="A102" s="221"/>
      <c r="B102" s="221"/>
      <c r="C102" s="221"/>
      <c r="D102" s="221"/>
      <c r="E102" s="221"/>
      <c r="F102" s="272"/>
    </row>
    <row r="103" spans="1:6">
      <c r="A103" s="221"/>
      <c r="B103" s="221"/>
      <c r="C103" s="221"/>
      <c r="D103" s="221"/>
      <c r="E103" s="221"/>
      <c r="F103" s="274"/>
    </row>
  </sheetData>
  <mergeCells count="5">
    <mergeCell ref="A4:A5"/>
    <mergeCell ref="B4:D4"/>
    <mergeCell ref="E4:E5"/>
    <mergeCell ref="F4:F5"/>
    <mergeCell ref="F10:F21"/>
  </mergeCells>
  <printOptions gridLines="1"/>
  <pageMargins left="0.44" right="0.35" top="0.5" bottom="0.34" header="0.22" footer="0.2"/>
  <pageSetup paperSize="9" scale="70" orientation="portrait" r:id="rId1"/>
  <headerFooter>
    <oddHeader>&amp;RAnnex A-3</oddHeader>
    <oddFooter>&amp;C&amp;P of &amp;N</oddFooter>
  </headerFooter>
  <rowBreaks count="1" manualBreakCount="1">
    <brk id="56" max="5" man="1"/>
  </rowBreaks>
  <drawing r:id="rId2"/>
</worksheet>
</file>

<file path=xl/worksheets/sheet4.xml><?xml version="1.0" encoding="utf-8"?>
<worksheet xmlns="http://schemas.openxmlformats.org/spreadsheetml/2006/main" xmlns:r="http://schemas.openxmlformats.org/officeDocument/2006/relationships">
  <sheetPr>
    <tabColor rgb="FF00B0F0"/>
  </sheetPr>
  <dimension ref="A1:EG335"/>
  <sheetViews>
    <sheetView zoomScale="112" zoomScaleNormal="112" workbookViewId="0">
      <pane xSplit="1" ySplit="6" topLeftCell="B79" activePane="bottomRight" state="frozen"/>
      <selection pane="topRight" activeCell="B1" sqref="B1"/>
      <selection pane="bottomLeft" activeCell="A7" sqref="A7"/>
      <selection pane="bottomRight" activeCell="H83" sqref="H83"/>
    </sheetView>
  </sheetViews>
  <sheetFormatPr defaultRowHeight="12.75"/>
  <cols>
    <col min="1" max="1" width="17.140625" style="305" customWidth="1"/>
    <col min="2" max="2" width="12.42578125" style="305" customWidth="1"/>
    <col min="3" max="3" width="12.140625" style="305" customWidth="1"/>
    <col min="4" max="4" width="13.28515625" style="305" customWidth="1"/>
    <col min="5" max="5" width="12.7109375" style="305" customWidth="1"/>
    <col min="6" max="6" width="11.28515625" style="305" hidden="1" customWidth="1"/>
    <col min="7" max="7" width="13.140625" style="305" customWidth="1"/>
    <col min="8" max="8" width="12.5703125" style="305" customWidth="1"/>
    <col min="9" max="9" width="12.7109375" style="305" customWidth="1"/>
    <col min="10" max="16384" width="9.140625" style="283"/>
  </cols>
  <sheetData>
    <row r="1" spans="1:9" s="277" customFormat="1">
      <c r="A1" s="276" t="s">
        <v>258</v>
      </c>
      <c r="B1" s="276"/>
      <c r="C1" s="276"/>
      <c r="D1" s="276"/>
      <c r="I1" s="278"/>
    </row>
    <row r="2" spans="1:9" s="277" customFormat="1">
      <c r="A2" s="279" t="s">
        <v>259</v>
      </c>
      <c r="B2" s="280">
        <f>B3-B24</f>
        <v>0.48300000000745058</v>
      </c>
      <c r="C2" s="279"/>
      <c r="D2" s="279"/>
    </row>
    <row r="3" spans="1:9" s="277" customFormat="1">
      <c r="A3" s="279" t="str">
        <f>[2]A2!$A$2</f>
        <v>JANUARY 1- APRIL 30, 2017</v>
      </c>
      <c r="B3" s="281">
        <f>[3]ALLOT.CLASS!$F$83</f>
        <v>3514268.483</v>
      </c>
      <c r="C3" s="276"/>
      <c r="D3" s="276"/>
    </row>
    <row r="4" spans="1:9" s="277" customFormat="1">
      <c r="A4" s="276" t="s">
        <v>1</v>
      </c>
      <c r="B4" s="281"/>
      <c r="C4" s="282"/>
      <c r="D4" s="282"/>
    </row>
    <row r="5" spans="1:9" ht="30.75" customHeight="1">
      <c r="A5" s="364" t="s">
        <v>2</v>
      </c>
      <c r="B5" s="366" t="s">
        <v>260</v>
      </c>
      <c r="C5" s="366"/>
      <c r="D5" s="367"/>
      <c r="E5" s="370" t="s">
        <v>261</v>
      </c>
      <c r="F5" s="368" t="s">
        <v>182</v>
      </c>
      <c r="G5" s="372" t="s">
        <v>262</v>
      </c>
      <c r="H5" s="372"/>
      <c r="I5" s="363" t="s">
        <v>263</v>
      </c>
    </row>
    <row r="6" spans="1:9" ht="37.5" customHeight="1">
      <c r="A6" s="365"/>
      <c r="B6" s="284" t="s">
        <v>264</v>
      </c>
      <c r="C6" s="369" t="s">
        <v>265</v>
      </c>
      <c r="D6" s="286" t="s">
        <v>266</v>
      </c>
      <c r="E6" s="371"/>
      <c r="F6" s="368"/>
      <c r="G6" s="285" t="s">
        <v>267</v>
      </c>
      <c r="H6" s="285" t="s">
        <v>141</v>
      </c>
      <c r="I6" s="363"/>
    </row>
    <row r="7" spans="1:9" ht="15" customHeight="1">
      <c r="A7" s="287" t="s">
        <v>268</v>
      </c>
      <c r="B7" s="287">
        <f>'[4]NEW GAA'!E7</f>
        <v>14486509</v>
      </c>
      <c r="C7" s="288">
        <f>'[4]NEW GAA'!AR7</f>
        <v>0</v>
      </c>
      <c r="D7" s="289">
        <f t="shared" ref="D7:D12" si="0">SUM(B7:C7)</f>
        <v>14486509</v>
      </c>
      <c r="E7" s="44">
        <f>[4]AUTO!BA7</f>
        <v>467717</v>
      </c>
      <c r="F7" s="74">
        <f>[4]UF!AJ7</f>
        <v>0</v>
      </c>
      <c r="G7" s="74">
        <f>'[4]CONT-RA10717'!AP7</f>
        <v>0</v>
      </c>
      <c r="H7" s="290">
        <f>'[4]CONT-RA10717'!AO7</f>
        <v>0</v>
      </c>
      <c r="I7" s="74">
        <f>SUM(D7:H7)</f>
        <v>14954226</v>
      </c>
    </row>
    <row r="8" spans="1:9" ht="14.25" customHeight="1">
      <c r="A8" s="18" t="s">
        <v>269</v>
      </c>
      <c r="B8" s="18">
        <f>'[4]NEW GAA'!E8</f>
        <v>15604156</v>
      </c>
      <c r="C8" s="44">
        <f>'[4]NEW GAA'!AR8</f>
        <v>16422</v>
      </c>
      <c r="D8" s="150">
        <f t="shared" si="0"/>
        <v>15620578</v>
      </c>
      <c r="E8" s="44">
        <f>[4]AUTO!BA8</f>
        <v>39627</v>
      </c>
      <c r="F8" s="74">
        <f>[4]UF!AJ8</f>
        <v>0</v>
      </c>
      <c r="G8" s="74">
        <f>'[4]CONT-RA10717'!AP8</f>
        <v>0</v>
      </c>
      <c r="H8" s="74">
        <f>'[4]CONT-RA10717'!AO8</f>
        <v>0</v>
      </c>
      <c r="I8" s="74">
        <f t="shared" ref="I8:I74" si="1">SUM(D8:H8)</f>
        <v>15660205</v>
      </c>
    </row>
    <row r="9" spans="1:9">
      <c r="A9" s="18" t="s">
        <v>270</v>
      </c>
      <c r="B9" s="18">
        <f>'[4]NEW GAA'!E9</f>
        <v>428618</v>
      </c>
      <c r="C9" s="44">
        <f>'[4]NEW GAA'!AR9</f>
        <v>569</v>
      </c>
      <c r="D9" s="150">
        <f t="shared" si="0"/>
        <v>429187</v>
      </c>
      <c r="E9" s="44">
        <f>[4]AUTO!BA9</f>
        <v>4929</v>
      </c>
      <c r="F9" s="74">
        <f>[4]UF!AJ9</f>
        <v>0</v>
      </c>
      <c r="G9" s="74">
        <f>'[4]CONT-RA10717'!AP9</f>
        <v>0</v>
      </c>
      <c r="H9" s="74">
        <f>'[4]CONT-RA10717'!AO9</f>
        <v>0</v>
      </c>
      <c r="I9" s="74">
        <f t="shared" si="1"/>
        <v>434116</v>
      </c>
    </row>
    <row r="10" spans="1:9">
      <c r="A10" s="18" t="s">
        <v>271</v>
      </c>
      <c r="B10" s="18">
        <f>'[4]NEW GAA'!E10</f>
        <v>9485257</v>
      </c>
      <c r="C10" s="44">
        <f>'[4]NEW GAA'!AR10</f>
        <v>103956</v>
      </c>
      <c r="D10" s="150">
        <f t="shared" si="0"/>
        <v>9589213</v>
      </c>
      <c r="E10" s="44">
        <f>[4]AUTO!BA10</f>
        <v>340301</v>
      </c>
      <c r="F10" s="74">
        <f>[4]UF!AJ10</f>
        <v>0</v>
      </c>
      <c r="G10" s="74">
        <f>'[4]CONT-RA10717'!AP10</f>
        <v>0</v>
      </c>
      <c r="H10" s="74">
        <f>'[4]CONT-RA10717'!AO10</f>
        <v>0</v>
      </c>
      <c r="I10" s="74">
        <f t="shared" si="1"/>
        <v>9929514</v>
      </c>
    </row>
    <row r="11" spans="1:9">
      <c r="A11" s="18" t="s">
        <v>272</v>
      </c>
      <c r="B11" s="18">
        <f>'[4]NEW GAA'!E11</f>
        <v>39138313</v>
      </c>
      <c r="C11" s="44">
        <f>'[4]NEW GAA'!AR11</f>
        <v>28182</v>
      </c>
      <c r="D11" s="150">
        <f t="shared" si="0"/>
        <v>39166495</v>
      </c>
      <c r="E11" s="44">
        <f>[4]AUTO!BA11</f>
        <v>346573</v>
      </c>
      <c r="F11" s="74">
        <f>[4]UF!AJ11</f>
        <v>0</v>
      </c>
      <c r="G11" s="74">
        <f>'[4]CONT-RA10717'!B11</f>
        <v>0</v>
      </c>
      <c r="H11" s="74">
        <f>'[4]CONT-RA10717'!AO11</f>
        <v>4336197</v>
      </c>
      <c r="I11" s="74">
        <f t="shared" si="1"/>
        <v>43849265</v>
      </c>
    </row>
    <row r="12" spans="1:9">
      <c r="A12" s="18" t="s">
        <v>273</v>
      </c>
      <c r="B12" s="18">
        <f>'[4]NEW GAA'!E12</f>
        <v>1605659</v>
      </c>
      <c r="C12" s="44">
        <f>'[4]NEW GAA'!AR12</f>
        <v>2111</v>
      </c>
      <c r="D12" s="150">
        <f t="shared" si="0"/>
        <v>1607770</v>
      </c>
      <c r="E12" s="44">
        <f>[4]AUTO!BA12</f>
        <v>308892</v>
      </c>
      <c r="F12" s="74">
        <f>[4]UF!AJ12</f>
        <v>0</v>
      </c>
      <c r="G12" s="74"/>
      <c r="H12" s="74">
        <f>'[4]CONT-RA10717'!AO12</f>
        <v>0</v>
      </c>
      <c r="I12" s="74">
        <f t="shared" si="1"/>
        <v>1916662</v>
      </c>
    </row>
    <row r="13" spans="1:9">
      <c r="A13" s="74" t="s">
        <v>274</v>
      </c>
      <c r="B13" s="18">
        <f t="shared" ref="B13:H13" si="2">SUM(B14:B15)</f>
        <v>376963739</v>
      </c>
      <c r="C13" s="44">
        <f t="shared" si="2"/>
        <v>1946626</v>
      </c>
      <c r="D13" s="150">
        <f t="shared" si="2"/>
        <v>378910365</v>
      </c>
      <c r="E13" s="44">
        <f t="shared" si="2"/>
        <v>24719179</v>
      </c>
      <c r="F13" s="74">
        <f t="shared" si="2"/>
        <v>0</v>
      </c>
      <c r="G13" s="74">
        <f t="shared" si="2"/>
        <v>0</v>
      </c>
      <c r="H13" s="74">
        <f t="shared" si="2"/>
        <v>0</v>
      </c>
      <c r="I13" s="74">
        <f t="shared" si="1"/>
        <v>403629544</v>
      </c>
    </row>
    <row r="14" spans="1:9" hidden="1">
      <c r="A14" s="74" t="s">
        <v>275</v>
      </c>
      <c r="B14" s="18">
        <f>'[4]NEW GAA'!E14</f>
        <v>72454985</v>
      </c>
      <c r="C14" s="44">
        <f>'[4]NEW GAA'!AR14</f>
        <v>1635</v>
      </c>
      <c r="D14" s="150">
        <f t="shared" ref="D14:D20" si="3">SUM(B14:C14)</f>
        <v>72456620</v>
      </c>
      <c r="E14" s="44">
        <f>[4]AUTO!BA14</f>
        <v>164808</v>
      </c>
      <c r="F14" s="74">
        <f>[4]UF!AJ14</f>
        <v>0</v>
      </c>
      <c r="G14" s="74">
        <f>'[4]CONT-RA10717'!B14</f>
        <v>0</v>
      </c>
      <c r="H14" s="74">
        <f>'[4]CONT-RA10717'!AO14</f>
        <v>0</v>
      </c>
      <c r="I14" s="74">
        <f t="shared" si="1"/>
        <v>72621428</v>
      </c>
    </row>
    <row r="15" spans="1:9" hidden="1">
      <c r="A15" s="74" t="s">
        <v>276</v>
      </c>
      <c r="B15" s="18">
        <f>'[4]NEW GAA'!E15</f>
        <v>304508754</v>
      </c>
      <c r="C15" s="44">
        <f>'[4]NEW GAA'!AR15</f>
        <v>1944991</v>
      </c>
      <c r="D15" s="150">
        <f t="shared" si="3"/>
        <v>306453745</v>
      </c>
      <c r="E15" s="44">
        <f>[4]AUTO!BA15</f>
        <v>24554371</v>
      </c>
      <c r="F15" s="74">
        <f>[4]UF!AJ15</f>
        <v>0</v>
      </c>
      <c r="G15" s="74">
        <f>'[4]CONT-RA10717'!B15</f>
        <v>0</v>
      </c>
      <c r="H15" s="74">
        <f>'[4]CONT-RA10717'!AO15</f>
        <v>0</v>
      </c>
      <c r="I15" s="74">
        <f t="shared" si="1"/>
        <v>331008116</v>
      </c>
    </row>
    <row r="16" spans="1:9" ht="13.5" customHeight="1">
      <c r="A16" s="74" t="s">
        <v>277</v>
      </c>
      <c r="B16" s="18">
        <f>'[4]NEW GAA'!E16</f>
        <v>51416839</v>
      </c>
      <c r="C16" s="44">
        <f>'[4]NEW GAA'!AR16</f>
        <v>349110</v>
      </c>
      <c r="D16" s="150">
        <f t="shared" si="3"/>
        <v>51765949</v>
      </c>
      <c r="E16" s="44">
        <f>[4]AUTO!BA16</f>
        <v>2760904</v>
      </c>
      <c r="F16" s="74">
        <f>[4]UF!AJ16</f>
        <v>0</v>
      </c>
      <c r="G16" s="74">
        <f>'[4]CONT-RA10717'!B16</f>
        <v>281558</v>
      </c>
      <c r="H16" s="74">
        <f>'[4]CONT-RA10717'!AO16</f>
        <v>10049</v>
      </c>
      <c r="I16" s="74">
        <f t="shared" si="1"/>
        <v>54818460</v>
      </c>
    </row>
    <row r="17" spans="1:9" ht="13.5" customHeight="1">
      <c r="A17" s="74" t="s">
        <v>278</v>
      </c>
      <c r="B17" s="18">
        <f>'[4]NEW GAA'!E17</f>
        <v>1093653</v>
      </c>
      <c r="C17" s="44">
        <f>'[4]NEW GAA'!AR17</f>
        <v>1557</v>
      </c>
      <c r="D17" s="150">
        <f t="shared" si="3"/>
        <v>1095210</v>
      </c>
      <c r="E17" s="44">
        <f>[4]AUTO!BA17</f>
        <v>1517632</v>
      </c>
      <c r="F17" s="74">
        <f>[4]UF!AJ17</f>
        <v>0</v>
      </c>
      <c r="G17" s="74"/>
      <c r="H17" s="74">
        <f>'[4]CONT-RA10717'!AO17</f>
        <v>0</v>
      </c>
      <c r="I17" s="74">
        <f t="shared" si="1"/>
        <v>2612842</v>
      </c>
    </row>
    <row r="18" spans="1:9">
      <c r="A18" s="74" t="s">
        <v>279</v>
      </c>
      <c r="B18" s="18">
        <f>'[4]NEW GAA'!E18</f>
        <v>26547165</v>
      </c>
      <c r="C18" s="44">
        <f>'[4]NEW GAA'!AR18</f>
        <v>36474</v>
      </c>
      <c r="D18" s="150">
        <f t="shared" si="3"/>
        <v>26583639</v>
      </c>
      <c r="E18" s="44">
        <f>[4]AUTO!BA18</f>
        <v>599507</v>
      </c>
      <c r="F18" s="74">
        <f>[4]UF!AJ18</f>
        <v>0</v>
      </c>
      <c r="G18" s="74"/>
      <c r="H18" s="74">
        <f>'[4]CONT-RA10717'!AO18</f>
        <v>0</v>
      </c>
      <c r="I18" s="74">
        <f t="shared" si="1"/>
        <v>27183146</v>
      </c>
    </row>
    <row r="19" spans="1:9">
      <c r="A19" s="74" t="s">
        <v>280</v>
      </c>
      <c r="B19" s="18">
        <f>'[4]NEW GAA'!E19</f>
        <v>20775448</v>
      </c>
      <c r="C19" s="44">
        <f>'[4]NEW GAA'!AR19</f>
        <v>29013</v>
      </c>
      <c r="D19" s="150">
        <f t="shared" si="3"/>
        <v>20804461</v>
      </c>
      <c r="E19" s="44">
        <f>[4]AUTO!BA19</f>
        <v>2874424</v>
      </c>
      <c r="F19" s="74">
        <f>[4]UF!AJ19</f>
        <v>0</v>
      </c>
      <c r="G19" s="74">
        <f>'[4]CONT-RA10717'!B19</f>
        <v>0</v>
      </c>
      <c r="H19" s="74">
        <f>'[4]CONT-RA10717'!AO19</f>
        <v>0</v>
      </c>
      <c r="I19" s="74">
        <f t="shared" si="1"/>
        <v>23678885</v>
      </c>
    </row>
    <row r="20" spans="1:9">
      <c r="A20" s="74" t="s">
        <v>281</v>
      </c>
      <c r="B20" s="18">
        <f>'[4]NEW GAA'!E20</f>
        <v>15394988</v>
      </c>
      <c r="C20" s="44">
        <f>'[4]NEW GAA'!AR20</f>
        <v>50403</v>
      </c>
      <c r="D20" s="150">
        <f t="shared" si="3"/>
        <v>15445391</v>
      </c>
      <c r="E20" s="44">
        <f>[4]AUTO!BA20</f>
        <v>124232</v>
      </c>
      <c r="F20" s="74">
        <f>[4]UF!AJ20</f>
        <v>0</v>
      </c>
      <c r="G20" s="74">
        <f>'[4]CONT-RA10717'!B20</f>
        <v>0</v>
      </c>
      <c r="H20" s="74">
        <f>'[4]CONT-RA10717'!AO20</f>
        <v>0</v>
      </c>
      <c r="I20" s="74">
        <f t="shared" si="1"/>
        <v>15569623</v>
      </c>
    </row>
    <row r="21" spans="1:9">
      <c r="A21" s="74" t="s">
        <v>282</v>
      </c>
      <c r="B21" s="18">
        <f t="shared" ref="B21:I21" si="4">SUM(B22:B23)</f>
        <v>82726479</v>
      </c>
      <c r="C21" s="44">
        <f t="shared" si="4"/>
        <v>915878</v>
      </c>
      <c r="D21" s="150">
        <f t="shared" si="4"/>
        <v>83642357</v>
      </c>
      <c r="E21" s="44">
        <f t="shared" si="4"/>
        <v>2267995</v>
      </c>
      <c r="F21" s="74">
        <f t="shared" si="4"/>
        <v>0</v>
      </c>
      <c r="G21" s="74">
        <f t="shared" si="4"/>
        <v>157645</v>
      </c>
      <c r="H21" s="74">
        <f t="shared" si="4"/>
        <v>0</v>
      </c>
      <c r="I21" s="74">
        <f t="shared" si="4"/>
        <v>86067997</v>
      </c>
    </row>
    <row r="22" spans="1:9" hidden="1">
      <c r="A22" s="74" t="s">
        <v>275</v>
      </c>
      <c r="B22" s="18">
        <f>'[4]NEW GAA'!E22</f>
        <v>47931859</v>
      </c>
      <c r="C22" s="44">
        <f>'[4]NEW GAA'!AR22</f>
        <v>529884</v>
      </c>
      <c r="D22" s="150">
        <f>SUM(B22:C22)</f>
        <v>48461743</v>
      </c>
      <c r="E22" s="74">
        <f>[4]AUTO!BA22</f>
        <v>1093332</v>
      </c>
      <c r="F22" s="74">
        <f>[4]UF!AJ22</f>
        <v>0</v>
      </c>
      <c r="G22" s="74">
        <f>'[4]CONT-RA10717'!B22</f>
        <v>157645</v>
      </c>
      <c r="H22" s="74">
        <f>'[4]CONT-RA10717'!AO22</f>
        <v>0</v>
      </c>
      <c r="I22" s="150">
        <f t="shared" si="1"/>
        <v>49712720</v>
      </c>
    </row>
    <row r="23" spans="1:9" hidden="1">
      <c r="A23" s="74" t="s">
        <v>276</v>
      </c>
      <c r="B23" s="18">
        <f>'[4]NEW GAA'!E23</f>
        <v>34794620</v>
      </c>
      <c r="C23" s="44">
        <f>'[4]NEW GAA'!AR23</f>
        <v>385994</v>
      </c>
      <c r="D23" s="150">
        <f>SUM(B23:C23)</f>
        <v>35180614</v>
      </c>
      <c r="E23" s="74">
        <f>[4]AUTO!BA23</f>
        <v>1174663</v>
      </c>
      <c r="F23" s="74">
        <f>[4]UF!AJ23</f>
        <v>0</v>
      </c>
      <c r="G23" s="74">
        <f>'[4]CONT-RA10717'!B23</f>
        <v>0</v>
      </c>
      <c r="H23" s="74">
        <f>'[4]CONT-RA10717'!AO23</f>
        <v>0</v>
      </c>
      <c r="I23" s="150">
        <f t="shared" si="1"/>
        <v>36355277</v>
      </c>
    </row>
    <row r="24" spans="1:9">
      <c r="A24" s="74" t="s">
        <v>283</v>
      </c>
      <c r="B24" s="18">
        <f>'[4]NEW GAA'!E24</f>
        <v>3514268</v>
      </c>
      <c r="C24" s="44">
        <f>'[4]NEW GAA'!AR24</f>
        <v>44476</v>
      </c>
      <c r="D24" s="150">
        <f>SUM(B24:C24)</f>
        <v>3558744</v>
      </c>
      <c r="E24" s="74">
        <f>[4]AUTO!BA24</f>
        <v>248875</v>
      </c>
      <c r="F24" s="74"/>
      <c r="G24" s="74">
        <f>'[4]CONT-RA10717'!B24</f>
        <v>0</v>
      </c>
      <c r="H24" s="74"/>
      <c r="I24" s="150">
        <f t="shared" si="1"/>
        <v>3807619</v>
      </c>
    </row>
    <row r="25" spans="1:9">
      <c r="A25" s="74" t="s">
        <v>284</v>
      </c>
      <c r="B25" s="18">
        <f>'[4]NEW GAA'!E25</f>
        <v>131857678</v>
      </c>
      <c r="C25" s="44">
        <f>'[4]NEW GAA'!AR25</f>
        <v>23870485</v>
      </c>
      <c r="D25" s="150">
        <f>SUM(B25:C25)</f>
        <v>155728163</v>
      </c>
      <c r="E25" s="74">
        <f>[4]AUTO!BA25</f>
        <v>541234</v>
      </c>
      <c r="F25" s="74">
        <f>[4]UF!AJ25</f>
        <v>0</v>
      </c>
      <c r="G25" s="74">
        <f>'[4]CONT-RA10717'!B25</f>
        <v>0</v>
      </c>
      <c r="H25" s="74">
        <f>'[4]CONT-RA10717'!AO25</f>
        <v>0</v>
      </c>
      <c r="I25" s="74">
        <f t="shared" si="1"/>
        <v>156269397</v>
      </c>
    </row>
    <row r="26" spans="1:9">
      <c r="A26" s="74" t="s">
        <v>285</v>
      </c>
      <c r="B26" s="18">
        <f>'[4]NEW GAA'!E26</f>
        <v>15092617</v>
      </c>
      <c r="C26" s="44">
        <f>'[4]NEW GAA'!AR26</f>
        <v>304022</v>
      </c>
      <c r="D26" s="150">
        <f>SUM(B26:C26)</f>
        <v>15396639</v>
      </c>
      <c r="E26" s="74">
        <f>[4]AUTO!BA26</f>
        <v>1045325</v>
      </c>
      <c r="F26" s="74">
        <f>[4]UF!AJ26</f>
        <v>0</v>
      </c>
      <c r="G26" s="74">
        <f>'[4]CONT-RA10717'!B26</f>
        <v>0</v>
      </c>
      <c r="H26" s="74">
        <f>'[4]CONT-RA10717'!AO26</f>
        <v>7500</v>
      </c>
      <c r="I26" s="74">
        <f t="shared" si="1"/>
        <v>16449464</v>
      </c>
    </row>
    <row r="27" spans="1:9" ht="12" customHeight="1">
      <c r="A27" s="74" t="s">
        <v>286</v>
      </c>
      <c r="B27" s="18">
        <f t="shared" ref="B27:I27" si="5">SUM(B28:B29)</f>
        <v>11190511</v>
      </c>
      <c r="C27" s="44">
        <f t="shared" si="5"/>
        <v>72668</v>
      </c>
      <c r="D27" s="150">
        <f t="shared" si="5"/>
        <v>11263179</v>
      </c>
      <c r="E27" s="74">
        <f t="shared" si="5"/>
        <v>291203</v>
      </c>
      <c r="F27" s="74">
        <f t="shared" si="5"/>
        <v>0</v>
      </c>
      <c r="G27" s="74">
        <f t="shared" si="5"/>
        <v>0</v>
      </c>
      <c r="H27" s="74">
        <f t="shared" si="5"/>
        <v>100000</v>
      </c>
      <c r="I27" s="74">
        <f t="shared" si="5"/>
        <v>11654382</v>
      </c>
    </row>
    <row r="28" spans="1:9" hidden="1">
      <c r="A28" s="74" t="s">
        <v>275</v>
      </c>
      <c r="B28" s="18">
        <f>'[4]NEW GAA'!E28</f>
        <v>11190511</v>
      </c>
      <c r="C28" s="44">
        <f>'[4]NEW GAA'!AR28</f>
        <v>72668</v>
      </c>
      <c r="D28" s="150">
        <f>SUM(B28:C28)</f>
        <v>11263179</v>
      </c>
      <c r="E28" s="74">
        <f>[4]AUTO!BA28</f>
        <v>291203</v>
      </c>
      <c r="F28" s="74">
        <f>[4]UF!AJ28</f>
        <v>0</v>
      </c>
      <c r="G28" s="74"/>
      <c r="H28" s="74">
        <f>'[4]CONT-RA10717'!AO28</f>
        <v>100000</v>
      </c>
      <c r="I28" s="74">
        <f t="shared" si="1"/>
        <v>11654382</v>
      </c>
    </row>
    <row r="29" spans="1:9" hidden="1">
      <c r="A29" s="74" t="s">
        <v>276</v>
      </c>
      <c r="B29" s="18">
        <f>'[4]NEW GAA'!E29</f>
        <v>0</v>
      </c>
      <c r="C29" s="44">
        <f>'[4]NEW GAA'!AR29</f>
        <v>0</v>
      </c>
      <c r="D29" s="150">
        <f>SUM(B29:C29)</f>
        <v>0</v>
      </c>
      <c r="E29" s="74">
        <f>[4]AUTO!BA29</f>
        <v>0</v>
      </c>
      <c r="F29" s="74">
        <f>[4]UF!AJ29</f>
        <v>0</v>
      </c>
      <c r="G29" s="74"/>
      <c r="H29" s="74">
        <f>'[4]CONT-RA10717'!AO29</f>
        <v>0</v>
      </c>
      <c r="I29" s="74">
        <f t="shared" si="1"/>
        <v>0</v>
      </c>
    </row>
    <row r="30" spans="1:9">
      <c r="A30" s="74" t="s">
        <v>287</v>
      </c>
      <c r="B30" s="18">
        <f>'[4]NEW GAA'!E30</f>
        <v>111653739</v>
      </c>
      <c r="C30" s="44">
        <f>'[4]NEW GAA'!AR30</f>
        <v>26620437</v>
      </c>
      <c r="D30" s="150">
        <f>SUM(B30:C30)</f>
        <v>138274176</v>
      </c>
      <c r="E30" s="74">
        <f>[4]AUTO!BA30</f>
        <v>4086788</v>
      </c>
      <c r="F30" s="74">
        <f>[4]UF!AJ30</f>
        <v>0</v>
      </c>
      <c r="G30" s="74">
        <f>'[4]CONT-RA10717'!B30</f>
        <v>245762</v>
      </c>
      <c r="H30" s="74">
        <f>'[4]CONT-RA10717'!AO30</f>
        <v>0</v>
      </c>
      <c r="I30" s="150">
        <f t="shared" si="1"/>
        <v>142606726</v>
      </c>
    </row>
    <row r="31" spans="1:9">
      <c r="A31" s="74" t="s">
        <v>288</v>
      </c>
      <c r="B31" s="18">
        <f t="shared" ref="B31:I31" si="6">SUM(B32:B33)</f>
        <v>427837866</v>
      </c>
      <c r="C31" s="44">
        <f t="shared" si="6"/>
        <v>1131872</v>
      </c>
      <c r="D31" s="150">
        <f t="shared" si="6"/>
        <v>428969738</v>
      </c>
      <c r="E31" s="44">
        <f t="shared" si="6"/>
        <v>3707124</v>
      </c>
      <c r="F31" s="74">
        <f t="shared" si="6"/>
        <v>0</v>
      </c>
      <c r="G31" s="74">
        <f t="shared" si="6"/>
        <v>2850082</v>
      </c>
      <c r="H31" s="74">
        <f t="shared" si="6"/>
        <v>1485233</v>
      </c>
      <c r="I31" s="74">
        <f t="shared" si="6"/>
        <v>437012177</v>
      </c>
    </row>
    <row r="32" spans="1:9" hidden="1">
      <c r="A32" s="74" t="s">
        <v>275</v>
      </c>
      <c r="B32" s="18">
        <f>'[4]NEW GAA'!E32</f>
        <v>261887764</v>
      </c>
      <c r="C32" s="44">
        <f>'[4]NEW GAA'!AR32</f>
        <v>1031367</v>
      </c>
      <c r="D32" s="150">
        <f t="shared" ref="D32:D48" si="7">SUM(B32:C32)</f>
        <v>262919131</v>
      </c>
      <c r="E32" s="44">
        <f>[4]AUTO!BA32</f>
        <v>3162069</v>
      </c>
      <c r="F32" s="74">
        <f>[4]UF!AJ32</f>
        <v>0</v>
      </c>
      <c r="G32" s="74">
        <f>'[4]CONT-RA10717'!B32</f>
        <v>2850082</v>
      </c>
      <c r="H32" s="74">
        <f>'[4]CONT-RA10717'!AO32</f>
        <v>1485233</v>
      </c>
      <c r="I32" s="74">
        <f t="shared" si="1"/>
        <v>270416515</v>
      </c>
    </row>
    <row r="33" spans="1:137" hidden="1">
      <c r="A33" s="74" t="s">
        <v>276</v>
      </c>
      <c r="B33" s="18">
        <f>'[4]NEW GAA'!E33</f>
        <v>165950102</v>
      </c>
      <c r="C33" s="44">
        <f>'[4]NEW GAA'!AR33</f>
        <v>100505</v>
      </c>
      <c r="D33" s="150">
        <f t="shared" si="7"/>
        <v>166050607</v>
      </c>
      <c r="E33" s="44">
        <f>[4]AUTO!BA33</f>
        <v>545055</v>
      </c>
      <c r="F33" s="74">
        <f>[4]UF!AJ33</f>
        <v>0</v>
      </c>
      <c r="G33" s="74"/>
      <c r="H33" s="74">
        <f>'[4]CONT-RA10717'!AO33</f>
        <v>0</v>
      </c>
      <c r="I33" s="74">
        <f t="shared" si="1"/>
        <v>166595662</v>
      </c>
    </row>
    <row r="34" spans="1:137">
      <c r="A34" s="74" t="s">
        <v>289</v>
      </c>
      <c r="B34" s="18">
        <f>'[4]NEW GAA'!E34</f>
        <v>20507734</v>
      </c>
      <c r="C34" s="44">
        <f>'[4]NEW GAA'!AR34</f>
        <v>28071</v>
      </c>
      <c r="D34" s="150">
        <f t="shared" si="7"/>
        <v>20535805</v>
      </c>
      <c r="E34" s="44">
        <f>[4]AUTO!BA34</f>
        <v>189001</v>
      </c>
      <c r="F34" s="74">
        <f>[4]UF!AJ34</f>
        <v>0</v>
      </c>
      <c r="G34" s="74"/>
      <c r="H34" s="74">
        <f>'[4]CONT-RA10717'!AO34</f>
        <v>122268</v>
      </c>
      <c r="I34" s="74">
        <f t="shared" si="1"/>
        <v>20847074</v>
      </c>
    </row>
    <row r="35" spans="1:137">
      <c r="A35" s="74" t="s">
        <v>290</v>
      </c>
      <c r="B35" s="18">
        <f>'[4]NEW GAA'!E35</f>
        <v>126057059</v>
      </c>
      <c r="C35" s="44">
        <f>'[4]NEW GAA'!AR35</f>
        <v>2737753</v>
      </c>
      <c r="D35" s="150">
        <f t="shared" si="7"/>
        <v>128794812</v>
      </c>
      <c r="E35" s="44">
        <f>[4]AUTO!BA35</f>
        <v>257713</v>
      </c>
      <c r="F35" s="74">
        <f>[4]UF!AJ35</f>
        <v>0</v>
      </c>
      <c r="G35" s="74"/>
      <c r="H35" s="74">
        <f>'[4]CONT-RA10717'!AO35</f>
        <v>4731143</v>
      </c>
      <c r="I35" s="74">
        <f t="shared" si="1"/>
        <v>133783668</v>
      </c>
    </row>
    <row r="36" spans="1:137">
      <c r="A36" s="74" t="s">
        <v>291</v>
      </c>
      <c r="B36" s="18">
        <f>'[4]NEW GAA'!E36</f>
        <v>3190441</v>
      </c>
      <c r="C36" s="44">
        <f>'[4]NEW GAA'!AR36</f>
        <v>4584</v>
      </c>
      <c r="D36" s="150">
        <f t="shared" si="7"/>
        <v>3195025</v>
      </c>
      <c r="E36" s="44">
        <f>[4]AUTO!BA36</f>
        <v>30497</v>
      </c>
      <c r="F36" s="74">
        <f>[4]UF!AJ36</f>
        <v>0</v>
      </c>
      <c r="G36" s="74"/>
      <c r="H36" s="74">
        <f>'[4]CONT-RA10717'!AO36</f>
        <v>330133</v>
      </c>
      <c r="I36" s="74">
        <f t="shared" si="1"/>
        <v>3555655</v>
      </c>
    </row>
    <row r="37" spans="1:137">
      <c r="A37" s="74" t="s">
        <v>292</v>
      </c>
      <c r="B37" s="18">
        <f>'[4]NEW GAA'!E37</f>
        <v>4833627</v>
      </c>
      <c r="C37" s="44">
        <f>'[4]NEW GAA'!AR37</f>
        <v>5178</v>
      </c>
      <c r="D37" s="150">
        <f t="shared" si="7"/>
        <v>4838805</v>
      </c>
      <c r="E37" s="44">
        <f>[4]AUTO!BA37</f>
        <v>146905</v>
      </c>
      <c r="F37" s="74">
        <f>[4]UF!AJ37</f>
        <v>0</v>
      </c>
      <c r="G37" s="74"/>
      <c r="H37" s="74">
        <f>'[4]CONT-RA10717'!AO37</f>
        <v>1262</v>
      </c>
      <c r="I37" s="74">
        <f t="shared" si="1"/>
        <v>4986972</v>
      </c>
    </row>
    <row r="38" spans="1:137">
      <c r="A38" s="74" t="s">
        <v>293</v>
      </c>
      <c r="B38" s="18">
        <f>'[4]NEW GAA'!E38</f>
        <v>51985945</v>
      </c>
      <c r="C38" s="44">
        <f>'[4]NEW GAA'!AR38</f>
        <v>226905</v>
      </c>
      <c r="D38" s="150">
        <f t="shared" si="7"/>
        <v>52212850</v>
      </c>
      <c r="E38" s="44">
        <f>[4]AUTO!BA38</f>
        <v>1617112</v>
      </c>
      <c r="F38" s="74">
        <f>[4]UF!AJ38</f>
        <v>0</v>
      </c>
      <c r="G38" s="74"/>
      <c r="H38" s="74">
        <f>'[4]CONT-RA10717'!AO38</f>
        <v>0</v>
      </c>
      <c r="I38" s="74">
        <f t="shared" si="1"/>
        <v>53829962</v>
      </c>
    </row>
    <row r="39" spans="1:137">
      <c r="A39" s="74" t="s">
        <v>294</v>
      </c>
      <c r="B39" s="18">
        <f>'[4]NEW GAA'!E39</f>
        <v>5082047</v>
      </c>
      <c r="C39" s="44">
        <f>'[4]NEW GAA'!AR39</f>
        <v>16928</v>
      </c>
      <c r="D39" s="150">
        <f t="shared" si="7"/>
        <v>5098975</v>
      </c>
      <c r="E39" s="44">
        <f>[4]AUTO!BA39</f>
        <v>205153</v>
      </c>
      <c r="F39" s="74">
        <f>[4]UF!AJ39</f>
        <v>0</v>
      </c>
      <c r="G39" s="74">
        <f>'[4]CONT-RA10717'!B39</f>
        <v>49108</v>
      </c>
      <c r="H39" s="74">
        <f>'[4]CONT-RA10717'!AO39</f>
        <v>0</v>
      </c>
      <c r="I39" s="74">
        <f t="shared" si="1"/>
        <v>5353236</v>
      </c>
    </row>
    <row r="40" spans="1:137">
      <c r="A40" s="74" t="s">
        <v>295</v>
      </c>
      <c r="B40" s="18">
        <f>'[4]NEW GAA'!E40</f>
        <v>2618588</v>
      </c>
      <c r="C40" s="44">
        <f>'[4]NEW GAA'!AR40</f>
        <v>8227</v>
      </c>
      <c r="D40" s="150">
        <f t="shared" si="7"/>
        <v>2626815</v>
      </c>
      <c r="E40" s="44">
        <f>[4]AUTO!BA40</f>
        <v>50608</v>
      </c>
      <c r="F40" s="74">
        <f>[4]UF!AJ40</f>
        <v>0</v>
      </c>
      <c r="G40" s="74"/>
      <c r="H40" s="74">
        <f>'[4]CONT-RA10717'!AO40</f>
        <v>44324</v>
      </c>
      <c r="I40" s="74">
        <f t="shared" si="1"/>
        <v>2721747</v>
      </c>
    </row>
    <row r="41" spans="1:137">
      <c r="A41" s="74" t="s">
        <v>296</v>
      </c>
      <c r="B41" s="18">
        <f>'[4]NEW GAA'!E41</f>
        <v>31544603</v>
      </c>
      <c r="C41" s="44">
        <f>'[4]NEW GAA'!AR41</f>
        <v>105586</v>
      </c>
      <c r="D41" s="150">
        <f t="shared" si="7"/>
        <v>31650189</v>
      </c>
      <c r="E41" s="44">
        <f>[4]AUTO!BA41</f>
        <v>237036</v>
      </c>
      <c r="F41" s="74">
        <f>[4]UF!AJ41</f>
        <v>0</v>
      </c>
      <c r="G41" s="74"/>
      <c r="H41" s="74">
        <f>'[4]CONT-RA10717'!AO41</f>
        <v>0</v>
      </c>
      <c r="I41" s="74">
        <f t="shared" si="1"/>
        <v>31887225</v>
      </c>
    </row>
    <row r="42" spans="1:137">
      <c r="A42" s="74" t="s">
        <v>297</v>
      </c>
      <c r="B42" s="18">
        <f>'[4]NEW GAA'!E42</f>
        <v>3335</v>
      </c>
      <c r="C42" s="44">
        <f>'[4]NEW GAA'!AR42</f>
        <v>0</v>
      </c>
      <c r="D42" s="150">
        <f t="shared" si="7"/>
        <v>3335</v>
      </c>
      <c r="E42" s="44">
        <f>[4]AUTO!BA42</f>
        <v>0</v>
      </c>
      <c r="F42" s="74">
        <f>[4]UF!AJ42</f>
        <v>0</v>
      </c>
      <c r="G42" s="74"/>
      <c r="H42" s="74">
        <f>'[4]CONT-RA10717'!AO42</f>
        <v>0</v>
      </c>
      <c r="I42" s="74">
        <f t="shared" si="1"/>
        <v>3335</v>
      </c>
    </row>
    <row r="43" spans="1:137">
      <c r="A43" s="74" t="s">
        <v>298</v>
      </c>
      <c r="B43" s="18">
        <f>'[4]NEW GAA'!E43</f>
        <v>30729771</v>
      </c>
      <c r="C43" s="44">
        <f>'[4]NEW GAA'!AR43</f>
        <v>117618</v>
      </c>
      <c r="D43" s="150">
        <f t="shared" si="7"/>
        <v>30847389</v>
      </c>
      <c r="E43" s="44">
        <f>[4]AUTO!BA43</f>
        <v>917263</v>
      </c>
      <c r="F43" s="74">
        <f>[4]UF!AJ43</f>
        <v>0</v>
      </c>
      <c r="G43" s="74"/>
      <c r="H43" s="74">
        <f>'[4]CONT-RA10717'!AO43</f>
        <v>0</v>
      </c>
      <c r="I43" s="74">
        <f t="shared" si="1"/>
        <v>31764652</v>
      </c>
    </row>
    <row r="44" spans="1:137">
      <c r="A44" s="74" t="s">
        <v>299</v>
      </c>
      <c r="B44" s="18">
        <f>'[4]NEW GAA'!E44</f>
        <v>1337217</v>
      </c>
      <c r="C44" s="44">
        <f>'[4]NEW GAA'!AR44</f>
        <v>11077</v>
      </c>
      <c r="D44" s="150">
        <f t="shared" si="7"/>
        <v>1348294</v>
      </c>
      <c r="E44" s="44">
        <f>[4]AUTO!BA44</f>
        <v>87114</v>
      </c>
      <c r="F44" s="74">
        <f>[4]UF!AJ44</f>
        <v>0</v>
      </c>
      <c r="G44" s="74"/>
      <c r="H44" s="74">
        <f>'[4]CONT-RA10717'!AO44</f>
        <v>0</v>
      </c>
      <c r="I44" s="74">
        <f t="shared" si="1"/>
        <v>1435408</v>
      </c>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row>
    <row r="45" spans="1:137">
      <c r="A45" s="74" t="s">
        <v>300</v>
      </c>
      <c r="B45" s="18">
        <f>'[4]NEW GAA'!E45</f>
        <v>9851541</v>
      </c>
      <c r="C45" s="44">
        <f>'[4]NEW GAA'!AR45</f>
        <v>63745</v>
      </c>
      <c r="D45" s="150">
        <f t="shared" si="7"/>
        <v>9915286</v>
      </c>
      <c r="E45" s="44">
        <f>[4]AUTO!BA45</f>
        <v>842252</v>
      </c>
      <c r="F45" s="74">
        <f>[4]UF!AJ45</f>
        <v>0</v>
      </c>
      <c r="G45" s="74"/>
      <c r="H45" s="74">
        <f>'[4]CONT-RA10717'!AO45</f>
        <v>0</v>
      </c>
      <c r="I45" s="74">
        <f t="shared" si="1"/>
        <v>10757538</v>
      </c>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row>
    <row r="46" spans="1:137">
      <c r="A46" s="74" t="s">
        <v>301</v>
      </c>
      <c r="B46" s="18">
        <f>'[4]NEW GAA'!E46</f>
        <v>3117137</v>
      </c>
      <c r="C46" s="44">
        <f>'[4]NEW GAA'!AR46</f>
        <v>38902</v>
      </c>
      <c r="D46" s="150">
        <f t="shared" si="7"/>
        <v>3156039</v>
      </c>
      <c r="E46" s="44">
        <f>[4]AUTO!BA46</f>
        <v>204531</v>
      </c>
      <c r="F46" s="74">
        <f>[4]UF!AJ46</f>
        <v>0</v>
      </c>
      <c r="G46" s="74"/>
      <c r="H46" s="74">
        <f>'[4]CONT-RA10717'!AO46</f>
        <v>0</v>
      </c>
      <c r="I46" s="74">
        <f t="shared" si="1"/>
        <v>3360570</v>
      </c>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row>
    <row r="47" spans="1:137">
      <c r="A47" s="74" t="s">
        <v>302</v>
      </c>
      <c r="B47" s="18">
        <f>'[4]NEW GAA'!E47</f>
        <v>2216667</v>
      </c>
      <c r="C47" s="44">
        <f>'[4]NEW GAA'!AR47</f>
        <v>0</v>
      </c>
      <c r="D47" s="150">
        <f t="shared" si="7"/>
        <v>2216667</v>
      </c>
      <c r="E47" s="44">
        <f>[4]AUTO!BA47</f>
        <v>77469</v>
      </c>
      <c r="F47" s="74">
        <f>[4]UF!AJ47</f>
        <v>0</v>
      </c>
      <c r="G47" s="74"/>
      <c r="H47" s="74">
        <f>'[4]CONT-RA10717'!AO47</f>
        <v>0</v>
      </c>
      <c r="I47" s="74">
        <f t="shared" si="1"/>
        <v>2294136</v>
      </c>
    </row>
    <row r="48" spans="1:137">
      <c r="A48" s="74" t="s">
        <v>303</v>
      </c>
      <c r="B48" s="18">
        <f>'[4]NEW GAA'!E48</f>
        <v>634888</v>
      </c>
      <c r="C48" s="44">
        <f>'[4]NEW GAA'!AR48</f>
        <v>2125</v>
      </c>
      <c r="D48" s="150">
        <f t="shared" si="7"/>
        <v>637013</v>
      </c>
      <c r="E48" s="44">
        <f>[4]AUTO!BA48</f>
        <v>24478</v>
      </c>
      <c r="F48" s="74">
        <f>[4]UF!AJ48</f>
        <v>0</v>
      </c>
      <c r="G48" s="74"/>
      <c r="H48" s="74">
        <f>'[4]CONT-RA10717'!AO48</f>
        <v>0</v>
      </c>
      <c r="I48" s="74">
        <f t="shared" si="1"/>
        <v>661491</v>
      </c>
    </row>
    <row r="49" spans="1:9" hidden="1">
      <c r="A49" s="74"/>
      <c r="B49" s="18"/>
      <c r="C49" s="44"/>
      <c r="D49" s="150"/>
      <c r="E49" s="44"/>
      <c r="F49" s="74"/>
      <c r="G49" s="74"/>
      <c r="H49" s="74"/>
      <c r="I49" s="74">
        <f t="shared" si="1"/>
        <v>0</v>
      </c>
    </row>
    <row r="50" spans="1:9">
      <c r="A50" s="74" t="s">
        <v>304</v>
      </c>
      <c r="B50" s="47">
        <f t="shared" ref="B50:I50" si="8">SUM(B51:B54)+SUM(B57:B70)+SUM(B75:B91)</f>
        <v>26045564</v>
      </c>
      <c r="C50" s="206">
        <f t="shared" si="8"/>
        <v>161230</v>
      </c>
      <c r="D50" s="207">
        <f t="shared" si="8"/>
        <v>26206794</v>
      </c>
      <c r="E50" s="206">
        <f t="shared" si="8"/>
        <v>3116512</v>
      </c>
      <c r="F50" s="46">
        <f t="shared" si="8"/>
        <v>0</v>
      </c>
      <c r="G50" s="46">
        <f t="shared" si="8"/>
        <v>10000</v>
      </c>
      <c r="H50" s="46">
        <f t="shared" si="8"/>
        <v>82240</v>
      </c>
      <c r="I50" s="292">
        <f t="shared" si="8"/>
        <v>29415546</v>
      </c>
    </row>
    <row r="51" spans="1:9">
      <c r="A51" s="74" t="s">
        <v>87</v>
      </c>
      <c r="B51" s="18">
        <f>'[4]NEW GAA'!E51</f>
        <v>29410</v>
      </c>
      <c r="C51" s="44">
        <f>'[4]NEW GAA'!AR51</f>
        <v>0</v>
      </c>
      <c r="D51" s="150">
        <f>SUM(B51:C51)</f>
        <v>29410</v>
      </c>
      <c r="E51" s="44">
        <f>[4]AUTO!BA51</f>
        <v>0</v>
      </c>
      <c r="F51" s="74">
        <f>[4]UF!AJ51</f>
        <v>0</v>
      </c>
      <c r="G51" s="74"/>
      <c r="H51" s="74">
        <f>'[4]CONT-RA10717'!AO51</f>
        <v>0</v>
      </c>
      <c r="I51" s="74">
        <f t="shared" si="1"/>
        <v>29410</v>
      </c>
    </row>
    <row r="52" spans="1:9">
      <c r="A52" s="74" t="s">
        <v>88</v>
      </c>
      <c r="B52" s="18">
        <f>'[4]NEW GAA'!E52</f>
        <v>62889</v>
      </c>
      <c r="C52" s="44">
        <f>'[4]NEW GAA'!AR52</f>
        <v>1205</v>
      </c>
      <c r="D52" s="150">
        <f>SUM(B52:C52)</f>
        <v>64094</v>
      </c>
      <c r="E52" s="44">
        <f>[4]AUTO!BA52</f>
        <v>2453</v>
      </c>
      <c r="F52" s="74">
        <f>[4]UF!AJ52</f>
        <v>0</v>
      </c>
      <c r="G52" s="74"/>
      <c r="H52" s="74">
        <f>'[4]CONT-RA10717'!AO52</f>
        <v>0</v>
      </c>
      <c r="I52" s="74">
        <f t="shared" si="1"/>
        <v>66547</v>
      </c>
    </row>
    <row r="53" spans="1:9">
      <c r="A53" s="74" t="s">
        <v>89</v>
      </c>
      <c r="B53" s="18">
        <f>'[4]NEW GAA'!E53</f>
        <v>84167</v>
      </c>
      <c r="C53" s="44">
        <f>'[4]NEW GAA'!AR53</f>
        <v>0</v>
      </c>
      <c r="D53" s="150">
        <f>SUM(B53:C53)</f>
        <v>84167</v>
      </c>
      <c r="E53" s="44">
        <f>[4]AUTO!BA53</f>
        <v>3048</v>
      </c>
      <c r="F53" s="74">
        <f>[4]UF!AJ53</f>
        <v>0</v>
      </c>
      <c r="G53" s="74"/>
      <c r="H53" s="74">
        <f>'[4]CONT-RA10717'!AO53</f>
        <v>0</v>
      </c>
      <c r="I53" s="74">
        <f t="shared" si="1"/>
        <v>87215</v>
      </c>
    </row>
    <row r="54" spans="1:9">
      <c r="A54" s="74" t="s">
        <v>90</v>
      </c>
      <c r="B54" s="18">
        <f>+B55+B56</f>
        <v>2550475</v>
      </c>
      <c r="C54" s="44">
        <f t="shared" ref="C54:I54" si="9">+C55+C56</f>
        <v>5334</v>
      </c>
      <c r="D54" s="150">
        <f t="shared" si="9"/>
        <v>2555809</v>
      </c>
      <c r="E54" s="44">
        <f t="shared" si="9"/>
        <v>1571076</v>
      </c>
      <c r="F54" s="74">
        <f t="shared" si="9"/>
        <v>0</v>
      </c>
      <c r="G54" s="74">
        <f t="shared" si="9"/>
        <v>0</v>
      </c>
      <c r="H54" s="74">
        <f t="shared" si="9"/>
        <v>0</v>
      </c>
      <c r="I54" s="74">
        <f t="shared" si="9"/>
        <v>4126885</v>
      </c>
    </row>
    <row r="55" spans="1:9" hidden="1">
      <c r="A55" s="74" t="s">
        <v>91</v>
      </c>
      <c r="B55" s="18">
        <f>'[4]NEW GAA'!E55</f>
        <v>2261585</v>
      </c>
      <c r="C55" s="44">
        <f>'[4]NEW GAA'!AR55</f>
        <v>179</v>
      </c>
      <c r="D55" s="150">
        <f>SUM(B55:C55)</f>
        <v>2261764</v>
      </c>
      <c r="E55" s="44">
        <f>[4]AUTO!BA55</f>
        <v>1551912</v>
      </c>
      <c r="F55" s="74">
        <f>[4]UF!AJ55</f>
        <v>0</v>
      </c>
      <c r="G55" s="74"/>
      <c r="H55" s="74">
        <f>'[4]CONT-RA10717'!AO55</f>
        <v>0</v>
      </c>
      <c r="I55" s="74">
        <f t="shared" si="1"/>
        <v>3813676</v>
      </c>
    </row>
    <row r="56" spans="1:9" hidden="1">
      <c r="A56" s="74" t="s">
        <v>92</v>
      </c>
      <c r="B56" s="18">
        <f>'[4]NEW GAA'!E56</f>
        <v>288890</v>
      </c>
      <c r="C56" s="44">
        <f>'[4]NEW GAA'!AR56</f>
        <v>5155</v>
      </c>
      <c r="D56" s="150">
        <f>SUM(B56:C56)</f>
        <v>294045</v>
      </c>
      <c r="E56" s="44">
        <f>[4]AUTO!BA56</f>
        <v>19164</v>
      </c>
      <c r="F56" s="74">
        <f>[4]UF!AJ56</f>
        <v>0</v>
      </c>
      <c r="G56" s="74"/>
      <c r="H56" s="74">
        <f>'[4]CONT-RA10717'!AO56</f>
        <v>0</v>
      </c>
      <c r="I56" s="74">
        <f t="shared" si="1"/>
        <v>313209</v>
      </c>
    </row>
    <row r="57" spans="1:9">
      <c r="A57" s="74" t="s">
        <v>93</v>
      </c>
      <c r="B57" s="18">
        <f>'[4]NEW GAA'!E57</f>
        <v>68601</v>
      </c>
      <c r="C57" s="44">
        <f>'[4]NEW GAA'!AR57</f>
        <v>0</v>
      </c>
      <c r="D57" s="150">
        <f>SUM(B57:C57)</f>
        <v>68601</v>
      </c>
      <c r="E57" s="44">
        <f>[4]AUTO!BA57</f>
        <v>3220</v>
      </c>
      <c r="F57" s="74">
        <f>[4]UF!AJ57</f>
        <v>0</v>
      </c>
      <c r="G57" s="74"/>
      <c r="H57" s="74">
        <f>'[4]CONT-RA10717'!AO57</f>
        <v>0</v>
      </c>
      <c r="I57" s="74">
        <f t="shared" si="1"/>
        <v>71821</v>
      </c>
    </row>
    <row r="58" spans="1:9">
      <c r="A58" s="74" t="s">
        <v>94</v>
      </c>
      <c r="B58" s="18">
        <f>'[4]NEW GAA'!E58</f>
        <v>401593</v>
      </c>
      <c r="C58" s="44">
        <f>'[4]NEW GAA'!AR58</f>
        <v>477</v>
      </c>
      <c r="D58" s="150">
        <f>SUM(B58:C58)</f>
        <v>402070</v>
      </c>
      <c r="E58" s="44">
        <f>[4]AUTO!BA58</f>
        <v>25068</v>
      </c>
      <c r="F58" s="74"/>
      <c r="G58" s="74"/>
      <c r="H58" s="74"/>
      <c r="I58" s="74">
        <f t="shared" si="1"/>
        <v>427138</v>
      </c>
    </row>
    <row r="59" spans="1:9">
      <c r="A59" s="74" t="s">
        <v>95</v>
      </c>
      <c r="B59" s="18">
        <f>'[4]NEW GAA'!E59</f>
        <v>125072</v>
      </c>
      <c r="C59" s="44">
        <f>'[4]NEW GAA'!AR59</f>
        <v>168</v>
      </c>
      <c r="D59" s="150">
        <f>SUM(B59:C59)</f>
        <v>125240</v>
      </c>
      <c r="E59" s="44">
        <f>[4]AUTO!BA59</f>
        <v>4307</v>
      </c>
      <c r="F59" s="74">
        <f>[4]UF!AJ59</f>
        <v>0</v>
      </c>
      <c r="G59" s="74"/>
      <c r="H59" s="74">
        <f>'[4]CONT-RA10717'!AO59</f>
        <v>0</v>
      </c>
      <c r="I59" s="74">
        <f t="shared" si="1"/>
        <v>129547</v>
      </c>
    </row>
    <row r="60" spans="1:9">
      <c r="A60" s="74" t="s">
        <v>96</v>
      </c>
      <c r="B60" s="18">
        <f>'[4]NEW GAA'!E60</f>
        <v>411590</v>
      </c>
      <c r="C60" s="44">
        <f>'[4]NEW GAA'!AR60</f>
        <v>17758</v>
      </c>
      <c r="D60" s="150">
        <f t="shared" ref="D60:D69" si="10">SUM(B60:C60)</f>
        <v>429348</v>
      </c>
      <c r="E60" s="44">
        <f>[4]AUTO!BA60</f>
        <v>12382</v>
      </c>
      <c r="F60" s="74">
        <f>[4]UF!AJ60</f>
        <v>0</v>
      </c>
      <c r="G60" s="74"/>
      <c r="H60" s="74">
        <f>'[4]CONT-RA10717'!AO60</f>
        <v>0</v>
      </c>
      <c r="I60" s="74">
        <f t="shared" ref="I60:I69" si="11">SUM(D60:H60)</f>
        <v>441730</v>
      </c>
    </row>
    <row r="61" spans="1:9">
      <c r="A61" s="74" t="s">
        <v>97</v>
      </c>
      <c r="B61" s="18">
        <f>'[4]NEW GAA'!E61</f>
        <v>88021</v>
      </c>
      <c r="C61" s="44">
        <f>'[4]NEW GAA'!AR61</f>
        <v>776</v>
      </c>
      <c r="D61" s="150">
        <f>SUM(B61:C61)</f>
        <v>88797</v>
      </c>
      <c r="E61" s="44">
        <f>[4]AUTO!BA61</f>
        <v>13985</v>
      </c>
      <c r="F61" s="74">
        <f>[4]UF!AJ61</f>
        <v>0</v>
      </c>
      <c r="G61" s="74"/>
      <c r="H61" s="74">
        <f>'[4]CONT-RA10717'!AO61</f>
        <v>0</v>
      </c>
      <c r="I61" s="74">
        <f>SUM(D61:H61)</f>
        <v>102782</v>
      </c>
    </row>
    <row r="62" spans="1:9">
      <c r="A62" s="74" t="s">
        <v>98</v>
      </c>
      <c r="B62" s="18">
        <f>'[4]NEW GAA'!E62</f>
        <v>108055</v>
      </c>
      <c r="C62" s="44">
        <f>'[4]NEW GAA'!AR62</f>
        <v>1351</v>
      </c>
      <c r="D62" s="150">
        <f t="shared" si="10"/>
        <v>109406</v>
      </c>
      <c r="E62" s="44">
        <f>[4]AUTO!BA62</f>
        <v>4206</v>
      </c>
      <c r="F62" s="74">
        <f>[4]UF!AJ62</f>
        <v>0</v>
      </c>
      <c r="G62" s="74"/>
      <c r="H62" s="74">
        <f>'[4]CONT-RA10717'!AO62</f>
        <v>0</v>
      </c>
      <c r="I62" s="74">
        <f t="shared" si="11"/>
        <v>113612</v>
      </c>
    </row>
    <row r="63" spans="1:9">
      <c r="A63" s="74" t="s">
        <v>99</v>
      </c>
      <c r="B63" s="18">
        <f>'[4]NEW GAA'!E63</f>
        <v>90350</v>
      </c>
      <c r="C63" s="44">
        <f>'[4]NEW GAA'!AR63</f>
        <v>389</v>
      </c>
      <c r="D63" s="150">
        <f t="shared" si="10"/>
        <v>90739</v>
      </c>
      <c r="E63" s="44">
        <f>[4]AUTO!BA63</f>
        <v>15502</v>
      </c>
      <c r="F63" s="74">
        <f>[4]UF!AJ63</f>
        <v>0</v>
      </c>
      <c r="G63" s="74"/>
      <c r="H63" s="74">
        <f>'[4]CONT-RA10717'!AO63</f>
        <v>0</v>
      </c>
      <c r="I63" s="74">
        <f t="shared" si="11"/>
        <v>106241</v>
      </c>
    </row>
    <row r="64" spans="1:9" ht="13.5" customHeight="1">
      <c r="A64" s="74" t="s">
        <v>100</v>
      </c>
      <c r="B64" s="18">
        <f>'[4]NEW GAA'!E64</f>
        <v>126959</v>
      </c>
      <c r="C64" s="44">
        <f>'[4]NEW GAA'!AR64</f>
        <v>270</v>
      </c>
      <c r="D64" s="150">
        <f t="shared" si="10"/>
        <v>127229</v>
      </c>
      <c r="E64" s="44">
        <f>[4]AUTO!BA64</f>
        <v>5888</v>
      </c>
      <c r="F64" s="74">
        <f>[4]UF!AJ64</f>
        <v>0</v>
      </c>
      <c r="G64" s="74"/>
      <c r="H64" s="74">
        <f>'[4]CONT-RA10717'!AO64</f>
        <v>0</v>
      </c>
      <c r="I64" s="74">
        <f t="shared" si="11"/>
        <v>133117</v>
      </c>
    </row>
    <row r="65" spans="1:9">
      <c r="A65" s="74" t="s">
        <v>101</v>
      </c>
      <c r="B65" s="18">
        <f>'[4]NEW GAA'!E65</f>
        <v>230257</v>
      </c>
      <c r="C65" s="44">
        <f>'[4]NEW GAA'!AR65</f>
        <v>5808</v>
      </c>
      <c r="D65" s="150">
        <f t="shared" si="10"/>
        <v>236065</v>
      </c>
      <c r="E65" s="44">
        <f>[4]AUTO!BA65</f>
        <v>514093</v>
      </c>
      <c r="F65" s="74">
        <f>[4]UF!AJ65</f>
        <v>0</v>
      </c>
      <c r="G65" s="74"/>
      <c r="H65" s="74">
        <f>'[4]CONT-RA10717'!AO65</f>
        <v>0</v>
      </c>
      <c r="I65" s="74">
        <f t="shared" si="11"/>
        <v>750158</v>
      </c>
    </row>
    <row r="66" spans="1:9">
      <c r="A66" s="74" t="s">
        <v>102</v>
      </c>
      <c r="B66" s="18">
        <f>'[4]NEW GAA'!E66</f>
        <v>134063</v>
      </c>
      <c r="C66" s="44">
        <f>'[4]NEW GAA'!AR66</f>
        <v>0</v>
      </c>
      <c r="D66" s="150">
        <f t="shared" si="10"/>
        <v>134063</v>
      </c>
      <c r="E66" s="44">
        <f>[4]AUTO!BA66</f>
        <v>3589</v>
      </c>
      <c r="F66" s="74">
        <f>[4]UF!AJ66</f>
        <v>0</v>
      </c>
      <c r="G66" s="74"/>
      <c r="H66" s="74">
        <f>'[4]CONT-RA10717'!AO66</f>
        <v>0</v>
      </c>
      <c r="I66" s="74">
        <f t="shared" si="11"/>
        <v>137652</v>
      </c>
    </row>
    <row r="67" spans="1:9">
      <c r="A67" s="74" t="s">
        <v>103</v>
      </c>
      <c r="B67" s="18">
        <f>'[4]NEW GAA'!E67</f>
        <v>145411</v>
      </c>
      <c r="C67" s="44">
        <f>'[4]NEW GAA'!AR67</f>
        <v>0</v>
      </c>
      <c r="D67" s="150">
        <f t="shared" si="10"/>
        <v>145411</v>
      </c>
      <c r="E67" s="44">
        <f>[4]AUTO!BA67</f>
        <v>4520</v>
      </c>
      <c r="F67" s="74">
        <f>[4]UF!AJ67</f>
        <v>0</v>
      </c>
      <c r="G67" s="74"/>
      <c r="H67" s="74">
        <f>'[4]CONT-RA10717'!AO67</f>
        <v>0</v>
      </c>
      <c r="I67" s="74">
        <f t="shared" si="11"/>
        <v>149931</v>
      </c>
    </row>
    <row r="68" spans="1:9">
      <c r="A68" s="74" t="s">
        <v>104</v>
      </c>
      <c r="B68" s="18">
        <f>'[4]NEW GAA'!E68</f>
        <v>27684</v>
      </c>
      <c r="C68" s="44">
        <f>'[4]NEW GAA'!AR68</f>
        <v>182</v>
      </c>
      <c r="D68" s="150">
        <f t="shared" si="10"/>
        <v>27866</v>
      </c>
      <c r="E68" s="44">
        <f>[4]AUTO!BA68</f>
        <v>31891</v>
      </c>
      <c r="F68" s="74">
        <f>[4]UF!AJ68</f>
        <v>0</v>
      </c>
      <c r="G68" s="74"/>
      <c r="H68" s="74">
        <f>'[4]CONT-RA10717'!AO68</f>
        <v>0</v>
      </c>
      <c r="I68" s="74">
        <f t="shared" si="11"/>
        <v>59757</v>
      </c>
    </row>
    <row r="69" spans="1:9">
      <c r="A69" s="74" t="s">
        <v>105</v>
      </c>
      <c r="B69" s="18">
        <f>'[4]NEW GAA'!E69</f>
        <v>188225</v>
      </c>
      <c r="C69" s="44">
        <f>'[4]NEW GAA'!AR69</f>
        <v>52626</v>
      </c>
      <c r="D69" s="150">
        <f t="shared" si="10"/>
        <v>240851</v>
      </c>
      <c r="E69" s="44">
        <f>[4]AUTO!BA69</f>
        <v>3431</v>
      </c>
      <c r="F69" s="74">
        <f>[4]UF!AJ69</f>
        <v>0</v>
      </c>
      <c r="G69" s="74"/>
      <c r="H69" s="74">
        <f>'[4]CONT-RA10717'!AO69</f>
        <v>0</v>
      </c>
      <c r="I69" s="74">
        <f t="shared" si="11"/>
        <v>244282</v>
      </c>
    </row>
    <row r="70" spans="1:9">
      <c r="A70" s="126" t="s">
        <v>106</v>
      </c>
      <c r="B70" s="75">
        <f t="shared" ref="B70:G70" si="12">SUM(B71:B74)</f>
        <v>982498</v>
      </c>
      <c r="C70" s="293">
        <f t="shared" si="12"/>
        <v>588</v>
      </c>
      <c r="D70" s="294">
        <f t="shared" si="12"/>
        <v>983086</v>
      </c>
      <c r="E70" s="293">
        <f t="shared" si="12"/>
        <v>470019</v>
      </c>
      <c r="F70" s="176">
        <f t="shared" si="12"/>
        <v>0</v>
      </c>
      <c r="G70" s="176">
        <f t="shared" si="12"/>
        <v>7000</v>
      </c>
      <c r="H70" s="176"/>
      <c r="I70" s="176">
        <f t="shared" si="1"/>
        <v>1460105</v>
      </c>
    </row>
    <row r="71" spans="1:9">
      <c r="A71" s="126" t="s">
        <v>107</v>
      </c>
      <c r="B71" s="18">
        <f>'[4]NEW GAA'!E71</f>
        <v>31126</v>
      </c>
      <c r="C71" s="44">
        <f>'[4]NEW GAA'!AR71</f>
        <v>0</v>
      </c>
      <c r="D71" s="150">
        <f t="shared" ref="D71:D99" si="13">SUM(B71:C71)</f>
        <v>31126</v>
      </c>
      <c r="E71" s="44">
        <f>[4]AUTO!BA71</f>
        <v>454772</v>
      </c>
      <c r="F71" s="74">
        <f>[4]UF!AJ71</f>
        <v>0</v>
      </c>
      <c r="G71" s="74">
        <f>'[4]CONT-RA10717'!B71</f>
        <v>7000</v>
      </c>
      <c r="H71" s="74">
        <f>'[4]CONT-RA10717'!AO71</f>
        <v>0</v>
      </c>
      <c r="I71" s="74">
        <f t="shared" si="1"/>
        <v>492898</v>
      </c>
    </row>
    <row r="72" spans="1:9">
      <c r="A72" s="126" t="s">
        <v>108</v>
      </c>
      <c r="B72" s="18">
        <f>'[4]NEW GAA'!E72</f>
        <v>633788</v>
      </c>
      <c r="C72" s="44">
        <f>'[4]NEW GAA'!AR72</f>
        <v>116</v>
      </c>
      <c r="D72" s="150">
        <f t="shared" si="13"/>
        <v>633904</v>
      </c>
      <c r="E72" s="44">
        <f>[4]AUTO!BA72</f>
        <v>5337</v>
      </c>
      <c r="F72" s="74">
        <f>[4]UF!AJ72</f>
        <v>0</v>
      </c>
      <c r="G72" s="74"/>
      <c r="H72" s="74">
        <f>'[4]CONT-RA10717'!AO72</f>
        <v>0</v>
      </c>
      <c r="I72" s="74">
        <f t="shared" si="1"/>
        <v>639241</v>
      </c>
    </row>
    <row r="73" spans="1:9">
      <c r="A73" s="126" t="s">
        <v>109</v>
      </c>
      <c r="B73" s="18">
        <f>'[4]NEW GAA'!E73</f>
        <v>191466</v>
      </c>
      <c r="C73" s="44">
        <f>'[4]NEW GAA'!AR73</f>
        <v>472</v>
      </c>
      <c r="D73" s="150">
        <f t="shared" si="13"/>
        <v>191938</v>
      </c>
      <c r="E73" s="44">
        <f>[4]AUTO!BA73</f>
        <v>5246</v>
      </c>
      <c r="F73" s="74">
        <f>[4]UF!AJ73</f>
        <v>0</v>
      </c>
      <c r="G73" s="74"/>
      <c r="H73" s="74">
        <f>'[4]CONT-RA10717'!AO73</f>
        <v>0</v>
      </c>
      <c r="I73" s="74">
        <f t="shared" si="1"/>
        <v>197184</v>
      </c>
    </row>
    <row r="74" spans="1:9">
      <c r="A74" s="126" t="s">
        <v>110</v>
      </c>
      <c r="B74" s="18">
        <f>'[4]NEW GAA'!E74</f>
        <v>126118</v>
      </c>
      <c r="C74" s="44">
        <f>'[4]NEW GAA'!AR74</f>
        <v>0</v>
      </c>
      <c r="D74" s="150">
        <f t="shared" si="13"/>
        <v>126118</v>
      </c>
      <c r="E74" s="44">
        <f>[4]AUTO!BA74</f>
        <v>4664</v>
      </c>
      <c r="F74" s="74">
        <f>[4]UF!AJ74</f>
        <v>0</v>
      </c>
      <c r="G74" s="74"/>
      <c r="H74" s="74">
        <f>'[4]CONT-RA10717'!AO74</f>
        <v>0</v>
      </c>
      <c r="I74" s="74">
        <f t="shared" si="1"/>
        <v>130782</v>
      </c>
    </row>
    <row r="75" spans="1:9">
      <c r="A75" s="126" t="s">
        <v>111</v>
      </c>
      <c r="B75" s="18">
        <f>'[4]NEW GAA'!E75</f>
        <v>1119680</v>
      </c>
      <c r="C75" s="44">
        <f>'[4]NEW GAA'!AR75</f>
        <v>1271</v>
      </c>
      <c r="D75" s="150">
        <f t="shared" si="13"/>
        <v>1120951</v>
      </c>
      <c r="E75" s="44">
        <f>[4]AUTO!BA75</f>
        <v>54835</v>
      </c>
      <c r="F75" s="74">
        <f>[4]UF!AJ75</f>
        <v>0</v>
      </c>
      <c r="G75" s="74"/>
      <c r="H75" s="74">
        <f>'[4]CONT-RA10717'!AO75</f>
        <v>82240</v>
      </c>
      <c r="I75" s="74">
        <f t="shared" ref="I75:I90" si="14">SUM(D75:H75)</f>
        <v>1258026</v>
      </c>
    </row>
    <row r="76" spans="1:9">
      <c r="A76" s="126" t="s">
        <v>112</v>
      </c>
      <c r="B76" s="18">
        <f>'[4]NEW GAA'!E76</f>
        <v>551832</v>
      </c>
      <c r="C76" s="44">
        <f>'[4]NEW GAA'!AR76</f>
        <v>7361</v>
      </c>
      <c r="D76" s="150">
        <f t="shared" si="13"/>
        <v>559193</v>
      </c>
      <c r="E76" s="44">
        <f>[4]AUTO!BA76</f>
        <v>39366</v>
      </c>
      <c r="F76" s="74">
        <f>[4]UF!AJ76</f>
        <v>0</v>
      </c>
      <c r="G76" s="74"/>
      <c r="H76" s="74">
        <f>'[4]CONT-RA10717'!AO76</f>
        <v>0</v>
      </c>
      <c r="I76" s="74">
        <f t="shared" si="14"/>
        <v>598559</v>
      </c>
    </row>
    <row r="77" spans="1:9">
      <c r="A77" s="126" t="s">
        <v>113</v>
      </c>
      <c r="B77" s="18">
        <f>'[4]NEW GAA'!E77</f>
        <v>789321</v>
      </c>
      <c r="C77" s="44">
        <f>'[4]NEW GAA'!AR77</f>
        <v>2315</v>
      </c>
      <c r="D77" s="150">
        <f t="shared" si="13"/>
        <v>791636</v>
      </c>
      <c r="E77" s="44">
        <f>[4]AUTO!BA77</f>
        <v>29486</v>
      </c>
      <c r="F77" s="74">
        <f>[4]UF!AJ77</f>
        <v>0</v>
      </c>
      <c r="G77" s="74"/>
      <c r="H77" s="74">
        <f>'[4]CONT-RA10717'!AO77</f>
        <v>0</v>
      </c>
      <c r="I77" s="74">
        <f t="shared" si="14"/>
        <v>821122</v>
      </c>
    </row>
    <row r="78" spans="1:9">
      <c r="A78" s="126" t="s">
        <v>114</v>
      </c>
      <c r="B78" s="18">
        <f>'[4]NEW GAA'!E78</f>
        <v>139456</v>
      </c>
      <c r="C78" s="44">
        <f>'[4]NEW GAA'!AR78</f>
        <v>0</v>
      </c>
      <c r="D78" s="150">
        <f t="shared" si="13"/>
        <v>139456</v>
      </c>
      <c r="E78" s="44">
        <f>[4]AUTO!BA78</f>
        <v>4956</v>
      </c>
      <c r="F78" s="74">
        <f>[4]UF!AJ78</f>
        <v>0</v>
      </c>
      <c r="G78" s="74"/>
      <c r="H78" s="74">
        <f>'[4]CONT-RA10717'!AO78</f>
        <v>0</v>
      </c>
      <c r="I78" s="74">
        <f t="shared" si="14"/>
        <v>144412</v>
      </c>
    </row>
    <row r="79" spans="1:9">
      <c r="A79" s="126" t="s">
        <v>115</v>
      </c>
      <c r="B79" s="18">
        <f>'[4]NEW GAA'!E79</f>
        <v>142501</v>
      </c>
      <c r="C79" s="44">
        <f>'[4]NEW GAA'!AR79</f>
        <v>534</v>
      </c>
      <c r="D79" s="150">
        <f t="shared" si="13"/>
        <v>143035</v>
      </c>
      <c r="E79" s="44">
        <f>[4]AUTO!BA79</f>
        <v>3883</v>
      </c>
      <c r="F79" s="74">
        <f>[4]UF!AJ79</f>
        <v>0</v>
      </c>
      <c r="G79" s="74"/>
      <c r="H79" s="74">
        <f>'[4]CONT-RA10717'!AO79</f>
        <v>0</v>
      </c>
      <c r="I79" s="74">
        <f t="shared" si="14"/>
        <v>146918</v>
      </c>
    </row>
    <row r="80" spans="1:9">
      <c r="A80" s="126" t="s">
        <v>116</v>
      </c>
      <c r="B80" s="18">
        <f>'[4]NEW GAA'!E80</f>
        <v>8062519</v>
      </c>
      <c r="C80" s="44">
        <f>'[4]NEW GAA'!AR80</f>
        <v>817</v>
      </c>
      <c r="D80" s="150">
        <f t="shared" si="13"/>
        <v>8063336</v>
      </c>
      <c r="E80" s="44">
        <f>[4]AUTO!BA80</f>
        <v>0</v>
      </c>
      <c r="F80" s="74">
        <f>[4]UF!AJ80</f>
        <v>0</v>
      </c>
      <c r="G80" s="74"/>
      <c r="H80" s="74">
        <f>'[4]CONT-RA10717'!AO80</f>
        <v>0</v>
      </c>
      <c r="I80" s="74">
        <f t="shared" si="14"/>
        <v>8063336</v>
      </c>
    </row>
    <row r="81" spans="1:9">
      <c r="A81" s="126" t="s">
        <v>117</v>
      </c>
      <c r="B81" s="18">
        <f>'[4]NEW GAA'!E81</f>
        <v>46388</v>
      </c>
      <c r="C81" s="44">
        <f>'[4]NEW GAA'!AR81</f>
        <v>355</v>
      </c>
      <c r="D81" s="150">
        <f t="shared" si="13"/>
        <v>46743</v>
      </c>
      <c r="E81" s="44">
        <f>[4]AUTO!BA81</f>
        <v>2362</v>
      </c>
      <c r="F81" s="74">
        <f>[4]UF!AJ81</f>
        <v>0</v>
      </c>
      <c r="G81" s="74"/>
      <c r="H81" s="74">
        <f>'[4]CONT-RA10717'!AO81</f>
        <v>0</v>
      </c>
      <c r="I81" s="74">
        <f t="shared" si="14"/>
        <v>49105</v>
      </c>
    </row>
    <row r="82" spans="1:9">
      <c r="A82" s="126" t="s">
        <v>119</v>
      </c>
      <c r="B82" s="18">
        <f>'[4]NEW GAA'!E82</f>
        <v>207651</v>
      </c>
      <c r="C82" s="44">
        <f>'[4]NEW GAA'!AR82</f>
        <v>0</v>
      </c>
      <c r="D82" s="150">
        <f t="shared" si="13"/>
        <v>207651</v>
      </c>
      <c r="E82" s="44">
        <f>[4]AUTO!BA82</f>
        <v>1233</v>
      </c>
      <c r="F82" s="74">
        <f>[4]UF!AJ82</f>
        <v>0</v>
      </c>
      <c r="G82" s="74"/>
      <c r="H82" s="74">
        <f>'[4]CONT-RA10717'!AO82</f>
        <v>0</v>
      </c>
      <c r="I82" s="74">
        <f t="shared" si="14"/>
        <v>208884</v>
      </c>
    </row>
    <row r="83" spans="1:9">
      <c r="A83" s="126" t="s">
        <v>121</v>
      </c>
      <c r="B83" s="18">
        <f>'[4]NEW GAA'!E83</f>
        <v>77899</v>
      </c>
      <c r="C83" s="44">
        <f>'[4]NEW GAA'!AR83</f>
        <v>0</v>
      </c>
      <c r="D83" s="150">
        <f t="shared" si="13"/>
        <v>77899</v>
      </c>
      <c r="E83" s="44">
        <f>[4]AUTO!BA83</f>
        <v>30281</v>
      </c>
      <c r="F83" s="74">
        <f>[4]UF!AJ83</f>
        <v>0</v>
      </c>
      <c r="G83" s="74"/>
      <c r="H83" s="74">
        <f>'[4]CONT-RA10717'!AO83</f>
        <v>0</v>
      </c>
      <c r="I83" s="74">
        <f t="shared" si="14"/>
        <v>108180</v>
      </c>
    </row>
    <row r="84" spans="1:9">
      <c r="A84" s="126" t="s">
        <v>123</v>
      </c>
      <c r="B84" s="18">
        <f>'[4]NEW GAA'!E84</f>
        <v>325632</v>
      </c>
      <c r="C84" s="44">
        <f>'[4]NEW GAA'!AR84</f>
        <v>4185</v>
      </c>
      <c r="D84" s="150">
        <f t="shared" si="13"/>
        <v>329817</v>
      </c>
      <c r="E84" s="44">
        <f>[4]AUTO!BA84</f>
        <v>17054</v>
      </c>
      <c r="F84" s="74">
        <f>[4]UF!AJ84</f>
        <v>0</v>
      </c>
      <c r="G84" s="74"/>
      <c r="H84" s="74">
        <f>'[4]CONT-RA10717'!AO84</f>
        <v>0</v>
      </c>
      <c r="I84" s="74">
        <f t="shared" si="14"/>
        <v>346871</v>
      </c>
    </row>
    <row r="85" spans="1:9">
      <c r="A85" s="126" t="s">
        <v>125</v>
      </c>
      <c r="B85" s="18">
        <f>'[4]NEW GAA'!E85</f>
        <v>1283496</v>
      </c>
      <c r="C85" s="44">
        <f>'[4]NEW GAA'!AR85</f>
        <v>12375</v>
      </c>
      <c r="D85" s="150">
        <f t="shared" si="13"/>
        <v>1295871</v>
      </c>
      <c r="E85" s="44">
        <f>[4]AUTO!BA85</f>
        <v>64025</v>
      </c>
      <c r="F85" s="74">
        <f>[4]UF!AJ85</f>
        <v>0</v>
      </c>
      <c r="G85" s="74"/>
      <c r="H85" s="74">
        <f>'[4]CONT-RA10717'!AO85</f>
        <v>0</v>
      </c>
      <c r="I85" s="74">
        <f t="shared" si="14"/>
        <v>1359896</v>
      </c>
    </row>
    <row r="86" spans="1:9" s="295" customFormat="1">
      <c r="A86" s="126" t="s">
        <v>127</v>
      </c>
      <c r="B86" s="18">
        <f>'[4]NEW GAA'!E86</f>
        <v>154804</v>
      </c>
      <c r="C86" s="44">
        <f>'[4]NEW GAA'!AR86</f>
        <v>706</v>
      </c>
      <c r="D86" s="150">
        <f t="shared" si="13"/>
        <v>155510</v>
      </c>
      <c r="E86" s="44">
        <f>[4]AUTO!BA86</f>
        <v>2882</v>
      </c>
      <c r="F86" s="74">
        <f>[4]UF!AJ86</f>
        <v>0</v>
      </c>
      <c r="G86" s="74"/>
      <c r="H86" s="74">
        <f>'[4]CONT-RA10717'!AO86</f>
        <v>0</v>
      </c>
      <c r="I86" s="74">
        <f t="shared" si="14"/>
        <v>158392</v>
      </c>
    </row>
    <row r="87" spans="1:9">
      <c r="A87" s="126" t="s">
        <v>129</v>
      </c>
      <c r="B87" s="18">
        <f>'[4]NEW GAA'!E87</f>
        <v>203473</v>
      </c>
      <c r="C87" s="44">
        <f>'[4]NEW GAA'!AR87</f>
        <v>2585</v>
      </c>
      <c r="D87" s="150">
        <f t="shared" si="13"/>
        <v>206058</v>
      </c>
      <c r="E87" s="44">
        <f>[4]AUTO!BA87</f>
        <v>5046</v>
      </c>
      <c r="F87" s="74">
        <f>[4]UF!AJ87</f>
        <v>0</v>
      </c>
      <c r="G87" s="74"/>
      <c r="H87" s="74">
        <f>'[4]CONT-RA10717'!AO87</f>
        <v>0</v>
      </c>
      <c r="I87" s="74">
        <f t="shared" si="14"/>
        <v>211104</v>
      </c>
    </row>
    <row r="88" spans="1:9">
      <c r="A88" s="126" t="s">
        <v>131</v>
      </c>
      <c r="B88" s="18">
        <f>'[4]NEW GAA'!E88</f>
        <v>156170</v>
      </c>
      <c r="C88" s="44">
        <f>'[4]NEW GAA'!AR88</f>
        <v>1024</v>
      </c>
      <c r="D88" s="150">
        <f t="shared" si="13"/>
        <v>157194</v>
      </c>
      <c r="E88" s="44">
        <f>[4]AUTO!BA88</f>
        <v>6900</v>
      </c>
      <c r="F88" s="74">
        <f>[4]UF!AJ88</f>
        <v>0</v>
      </c>
      <c r="G88" s="74"/>
      <c r="H88" s="74">
        <f>'[4]CONT-RA10717'!AO88</f>
        <v>0</v>
      </c>
      <c r="I88" s="74">
        <f t="shared" si="14"/>
        <v>164094</v>
      </c>
    </row>
    <row r="89" spans="1:9" ht="13.5" customHeight="1">
      <c r="A89" s="126" t="s">
        <v>133</v>
      </c>
      <c r="B89" s="18">
        <f>'[4]NEW GAA'!E89</f>
        <v>50111</v>
      </c>
      <c r="C89" s="44">
        <f>'[4]NEW GAA'!AR89</f>
        <v>0</v>
      </c>
      <c r="D89" s="150">
        <f t="shared" si="13"/>
        <v>50111</v>
      </c>
      <c r="E89" s="44">
        <f>[4]AUTO!BA89</f>
        <v>2518</v>
      </c>
      <c r="F89" s="74">
        <f>[4]UF!AJ89</f>
        <v>0</v>
      </c>
      <c r="G89" s="74"/>
      <c r="H89" s="74">
        <f>'[4]CONT-RA10717'!AO89</f>
        <v>0</v>
      </c>
      <c r="I89" s="74">
        <f t="shared" si="14"/>
        <v>52629</v>
      </c>
    </row>
    <row r="90" spans="1:9">
      <c r="A90" s="126" t="s">
        <v>135</v>
      </c>
      <c r="B90" s="18">
        <f>'[4]NEW GAA'!E90</f>
        <v>393807</v>
      </c>
      <c r="C90" s="44">
        <f>'[4]NEW GAA'!AR90</f>
        <v>349</v>
      </c>
      <c r="D90" s="150">
        <f t="shared" si="13"/>
        <v>394156</v>
      </c>
      <c r="E90" s="44">
        <f>[4]AUTO!BA90</f>
        <v>18702</v>
      </c>
      <c r="F90" s="74">
        <f>[4]UF!AJ90</f>
        <v>0</v>
      </c>
      <c r="G90" s="74"/>
      <c r="H90" s="74">
        <f>'[4]CONT-RA10717'!AO90</f>
        <v>0</v>
      </c>
      <c r="I90" s="74">
        <f t="shared" si="14"/>
        <v>412858</v>
      </c>
    </row>
    <row r="91" spans="1:9">
      <c r="A91" s="296" t="s">
        <v>137</v>
      </c>
      <c r="B91" s="18">
        <f>SUM(B92:B93)</f>
        <v>6485504</v>
      </c>
      <c r="C91" s="44">
        <f t="shared" ref="C91:I91" si="15">SUM(C92:C93)</f>
        <v>40421</v>
      </c>
      <c r="D91" s="150">
        <f t="shared" si="15"/>
        <v>6525925</v>
      </c>
      <c r="E91" s="44">
        <f t="shared" si="15"/>
        <v>144305</v>
      </c>
      <c r="F91" s="74">
        <f t="shared" si="15"/>
        <v>0</v>
      </c>
      <c r="G91" s="74">
        <f t="shared" si="15"/>
        <v>3000</v>
      </c>
      <c r="H91" s="74">
        <f t="shared" si="15"/>
        <v>0</v>
      </c>
      <c r="I91" s="74">
        <f t="shared" si="15"/>
        <v>6673230</v>
      </c>
    </row>
    <row r="92" spans="1:9" hidden="1">
      <c r="A92" s="296" t="s">
        <v>138</v>
      </c>
      <c r="B92" s="18">
        <f>'[4]NEW GAA'!E92</f>
        <v>2874300</v>
      </c>
      <c r="C92" s="44">
        <f>'[4]NEW GAA'!AR92</f>
        <v>2585</v>
      </c>
      <c r="D92" s="150">
        <f t="shared" si="13"/>
        <v>2876885</v>
      </c>
      <c r="E92" s="44">
        <f>[4]AUTO!BA92</f>
        <v>15101</v>
      </c>
      <c r="F92" s="74"/>
      <c r="G92" s="74">
        <f>'[4]CONT-RA10717'!B92</f>
        <v>3000</v>
      </c>
      <c r="H92" s="74"/>
      <c r="I92" s="74">
        <f t="shared" ref="I92:I99" si="16">SUM(D92:H92)</f>
        <v>2894986</v>
      </c>
    </row>
    <row r="93" spans="1:9" hidden="1">
      <c r="A93" s="296" t="s">
        <v>139</v>
      </c>
      <c r="B93" s="18">
        <f>'[4]NEW GAA'!E93</f>
        <v>3611204</v>
      </c>
      <c r="C93" s="44">
        <f>'[4]NEW GAA'!AR93</f>
        <v>37836</v>
      </c>
      <c r="D93" s="150">
        <f t="shared" si="13"/>
        <v>3649040</v>
      </c>
      <c r="E93" s="44">
        <f>[4]AUTO!BA93</f>
        <v>129204</v>
      </c>
      <c r="F93" s="74"/>
      <c r="G93" s="74"/>
      <c r="H93" s="74"/>
      <c r="I93" s="74">
        <f t="shared" si="16"/>
        <v>3778244</v>
      </c>
    </row>
    <row r="94" spans="1:9" ht="14.25" customHeight="1">
      <c r="A94" s="74" t="s">
        <v>305</v>
      </c>
      <c r="B94" s="18"/>
      <c r="C94" s="44">
        <f>'[4]NEW GAA'!AR95</f>
        <v>50347553</v>
      </c>
      <c r="D94" s="150">
        <f t="shared" si="13"/>
        <v>50347553</v>
      </c>
      <c r="E94" s="44">
        <f>[4]AUTO!BA95</f>
        <v>386250</v>
      </c>
      <c r="F94" s="74">
        <f>[4]UF!AJ95</f>
        <v>0</v>
      </c>
      <c r="G94" s="74"/>
      <c r="H94" s="74">
        <f>'[4]CONT-RA10717'!AO95</f>
        <v>995621</v>
      </c>
      <c r="I94" s="74">
        <f t="shared" si="16"/>
        <v>51729424</v>
      </c>
    </row>
    <row r="95" spans="1:9" ht="15" customHeight="1">
      <c r="A95" s="297" t="s">
        <v>306</v>
      </c>
      <c r="B95" s="18"/>
      <c r="C95" s="44">
        <f>SUM(C96:C97)</f>
        <v>37471266</v>
      </c>
      <c r="D95" s="298">
        <f t="shared" si="13"/>
        <v>37471266</v>
      </c>
      <c r="E95" s="299">
        <f>SUM(E96:E97)</f>
        <v>486885005</v>
      </c>
      <c r="F95" s="297">
        <f>SUM(F96:F97)</f>
        <v>0</v>
      </c>
      <c r="G95" s="297">
        <f>SUM(G96:G97)</f>
        <v>0</v>
      </c>
      <c r="H95" s="297">
        <f>SUM(H96:H97)</f>
        <v>441865</v>
      </c>
      <c r="I95" s="297">
        <f t="shared" si="16"/>
        <v>524798136</v>
      </c>
    </row>
    <row r="96" spans="1:9" ht="14.25" hidden="1" customHeight="1">
      <c r="A96" s="297" t="s">
        <v>307</v>
      </c>
      <c r="B96" s="18">
        <f>'[4]NEW GAA'!E97</f>
        <v>0</v>
      </c>
      <c r="C96" s="44">
        <f>'[4]NEW GAA'!AR97</f>
        <v>37460561</v>
      </c>
      <c r="D96" s="150">
        <f t="shared" si="13"/>
        <v>37460561</v>
      </c>
      <c r="E96" s="44">
        <f>[4]AUTO!BA97</f>
        <v>486885005</v>
      </c>
      <c r="F96" s="74">
        <f>[4]UF!AJ97</f>
        <v>0</v>
      </c>
      <c r="G96" s="74"/>
      <c r="H96" s="74">
        <f>'[4]CONT-RA10717'!AO97</f>
        <v>441865</v>
      </c>
      <c r="I96" s="74">
        <f t="shared" si="16"/>
        <v>524787431</v>
      </c>
    </row>
    <row r="97" spans="1:137" ht="14.25" hidden="1" customHeight="1">
      <c r="A97" s="297" t="s">
        <v>308</v>
      </c>
      <c r="B97" s="18">
        <f>'[4]NEW GAA'!E98</f>
        <v>0</v>
      </c>
      <c r="C97" s="44">
        <f>'[4]NEW GAA'!AR98</f>
        <v>10705</v>
      </c>
      <c r="D97" s="150">
        <f t="shared" si="13"/>
        <v>10705</v>
      </c>
      <c r="E97" s="44">
        <f>[4]AUTO!BA98</f>
        <v>0</v>
      </c>
      <c r="F97" s="74">
        <f>[4]UF!AJ98</f>
        <v>0</v>
      </c>
      <c r="G97" s="74"/>
      <c r="H97" s="74">
        <f>'[4]CONT-RA10717'!AO98</f>
        <v>0</v>
      </c>
      <c r="I97" s="74">
        <f t="shared" si="16"/>
        <v>10705</v>
      </c>
    </row>
    <row r="98" spans="1:137">
      <c r="A98" s="74" t="s">
        <v>309</v>
      </c>
      <c r="B98" s="18">
        <f>'[4]NEW GAA'!E99</f>
        <v>0</v>
      </c>
      <c r="C98" s="44">
        <f>'[4]NEW GAA'!AR99</f>
        <v>2118232</v>
      </c>
      <c r="D98" s="150">
        <f t="shared" si="13"/>
        <v>2118232</v>
      </c>
      <c r="E98" s="44">
        <f>[4]AUTO!BA99</f>
        <v>2329</v>
      </c>
      <c r="F98" s="74">
        <f>[4]UF!AJ99</f>
        <v>0</v>
      </c>
      <c r="G98" s="74"/>
      <c r="H98" s="74">
        <f>'[4]CONT-RA10717'!H99</f>
        <v>0</v>
      </c>
      <c r="I98" s="74">
        <f t="shared" si="16"/>
        <v>2120561</v>
      </c>
    </row>
    <row r="99" spans="1:137" ht="14.25" customHeight="1">
      <c r="A99" s="296" t="s">
        <v>310</v>
      </c>
      <c r="B99" s="18">
        <f>'[4]NEW GAA'!E100</f>
        <v>0</v>
      </c>
      <c r="C99" s="44">
        <f>'[4]NEW GAA'!AR100</f>
        <v>0</v>
      </c>
      <c r="D99" s="150">
        <f t="shared" si="13"/>
        <v>0</v>
      </c>
      <c r="E99" s="44">
        <f>[4]AUTO!BA100</f>
        <v>334877000</v>
      </c>
      <c r="F99" s="74"/>
      <c r="G99" s="74">
        <f>'[4]CONT-RA10717'!AP100</f>
        <v>0</v>
      </c>
      <c r="H99" s="74"/>
      <c r="I99" s="74">
        <f t="shared" si="16"/>
        <v>334877000</v>
      </c>
    </row>
    <row r="100" spans="1:137" ht="14.25" hidden="1" customHeight="1">
      <c r="A100" s="300"/>
      <c r="B100" s="18"/>
      <c r="C100" s="44"/>
      <c r="D100" s="150"/>
      <c r="E100" s="44"/>
      <c r="F100" s="74"/>
      <c r="G100" s="74"/>
      <c r="H100" s="74"/>
      <c r="I100" s="74"/>
    </row>
    <row r="101" spans="1:137" ht="21" customHeight="1" thickBot="1">
      <c r="A101" s="301" t="s">
        <v>39</v>
      </c>
      <c r="B101" s="302">
        <f t="shared" ref="B101:I101" si="17">SUM(B7:B13)+SUM(B16:B21)+SUM(B24:B27)+SUM(B30:B31)+SUM(B34:B50)+B95+B99+B94+B98</f>
        <v>1676569666</v>
      </c>
      <c r="C101" s="302">
        <f t="shared" si="17"/>
        <v>148989241</v>
      </c>
      <c r="D101" s="302">
        <f t="shared" si="17"/>
        <v>1825558907</v>
      </c>
      <c r="E101" s="302">
        <f>SUM(E7:E13)+SUM(E16:E21)+SUM(E24:E27)+SUM(E30:E31)+SUM(E34:E50)+E95+E99+E94+E98</f>
        <v>876446689</v>
      </c>
      <c r="F101" s="303">
        <f t="shared" si="17"/>
        <v>0</v>
      </c>
      <c r="G101" s="303">
        <f t="shared" si="17"/>
        <v>3594155</v>
      </c>
      <c r="H101" s="303">
        <f t="shared" si="17"/>
        <v>12687835</v>
      </c>
      <c r="I101" s="303">
        <f t="shared" si="17"/>
        <v>2718287586</v>
      </c>
    </row>
    <row r="102" spans="1:137" s="305" customFormat="1" ht="13.5" thickTop="1">
      <c r="B102" s="204"/>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c r="CO102" s="283"/>
      <c r="CP102" s="283"/>
      <c r="CQ102" s="283"/>
      <c r="CR102" s="283"/>
      <c r="CS102" s="283"/>
      <c r="CT102" s="283"/>
      <c r="CU102" s="283"/>
      <c r="CV102" s="283"/>
      <c r="CW102" s="283"/>
      <c r="CX102" s="283"/>
      <c r="CY102" s="283"/>
      <c r="CZ102" s="283"/>
      <c r="DA102" s="283"/>
      <c r="DB102" s="283"/>
      <c r="DC102" s="283"/>
      <c r="DD102" s="283"/>
      <c r="DE102" s="283"/>
      <c r="DF102" s="283"/>
      <c r="DG102" s="283"/>
      <c r="DH102" s="283"/>
      <c r="DI102" s="283"/>
      <c r="DJ102" s="283"/>
      <c r="DK102" s="283"/>
      <c r="DL102" s="283"/>
      <c r="DM102" s="283"/>
      <c r="DN102" s="283"/>
      <c r="DO102" s="283"/>
      <c r="DP102" s="283"/>
      <c r="DQ102" s="283"/>
      <c r="DR102" s="283"/>
      <c r="DS102" s="283"/>
      <c r="DT102" s="283"/>
      <c r="DU102" s="283"/>
      <c r="DV102" s="283"/>
      <c r="DW102" s="283"/>
      <c r="DX102" s="283"/>
      <c r="DY102" s="283"/>
      <c r="DZ102" s="283"/>
      <c r="EA102" s="283"/>
      <c r="EB102" s="283"/>
      <c r="EC102" s="283"/>
      <c r="ED102" s="283"/>
      <c r="EE102" s="283"/>
      <c r="EF102" s="283"/>
      <c r="EG102" s="283"/>
    </row>
    <row r="103" spans="1:137" s="305" customFormat="1">
      <c r="B103" s="204"/>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3"/>
      <c r="CE103" s="283"/>
      <c r="CF103" s="283"/>
      <c r="CG103" s="283"/>
      <c r="CH103" s="283"/>
      <c r="CI103" s="283"/>
      <c r="CJ103" s="283"/>
      <c r="CK103" s="283"/>
      <c r="CL103" s="283"/>
      <c r="CM103" s="283"/>
      <c r="CN103" s="283"/>
      <c r="CO103" s="283"/>
      <c r="CP103" s="283"/>
      <c r="CQ103" s="283"/>
      <c r="CR103" s="283"/>
      <c r="CS103" s="283"/>
      <c r="CT103" s="283"/>
      <c r="CU103" s="283"/>
      <c r="CV103" s="283"/>
      <c r="CW103" s="283"/>
      <c r="CX103" s="283"/>
      <c r="CY103" s="283"/>
      <c r="CZ103" s="283"/>
      <c r="DA103" s="283"/>
      <c r="DB103" s="283"/>
      <c r="DC103" s="283"/>
      <c r="DD103" s="283"/>
      <c r="DE103" s="283"/>
      <c r="DF103" s="283"/>
      <c r="DG103" s="283"/>
      <c r="DH103" s="283"/>
      <c r="DI103" s="283"/>
      <c r="DJ103" s="283"/>
      <c r="DK103" s="283"/>
      <c r="DL103" s="283"/>
      <c r="DM103" s="283"/>
      <c r="DN103" s="283"/>
      <c r="DO103" s="283"/>
      <c r="DP103" s="283"/>
      <c r="DQ103" s="283"/>
      <c r="DR103" s="283"/>
      <c r="DS103" s="283"/>
      <c r="DT103" s="283"/>
      <c r="DU103" s="283"/>
      <c r="DV103" s="283"/>
      <c r="DW103" s="283"/>
      <c r="DX103" s="283"/>
      <c r="DY103" s="283"/>
      <c r="DZ103" s="283"/>
      <c r="EA103" s="283"/>
      <c r="EB103" s="283"/>
      <c r="EC103" s="283"/>
      <c r="ED103" s="283"/>
      <c r="EE103" s="283"/>
      <c r="EF103" s="283"/>
      <c r="EG103" s="283"/>
    </row>
    <row r="104" spans="1:137" s="305" customFormat="1">
      <c r="B104" s="204"/>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c r="CO104" s="283"/>
      <c r="CP104" s="283"/>
      <c r="CQ104" s="283"/>
      <c r="CR104" s="283"/>
      <c r="CS104" s="283"/>
      <c r="CT104" s="283"/>
      <c r="CU104" s="283"/>
      <c r="CV104" s="283"/>
      <c r="CW104" s="283"/>
      <c r="CX104" s="283"/>
      <c r="CY104" s="283"/>
      <c r="CZ104" s="283"/>
      <c r="DA104" s="283"/>
      <c r="DB104" s="283"/>
      <c r="DC104" s="283"/>
      <c r="DD104" s="283"/>
      <c r="DE104" s="283"/>
      <c r="DF104" s="283"/>
      <c r="DG104" s="283"/>
      <c r="DH104" s="283"/>
      <c r="DI104" s="283"/>
      <c r="DJ104" s="283"/>
      <c r="DK104" s="283"/>
      <c r="DL104" s="283"/>
      <c r="DM104" s="283"/>
      <c r="DN104" s="283"/>
      <c r="DO104" s="283"/>
      <c r="DP104" s="283"/>
      <c r="DQ104" s="283"/>
      <c r="DR104" s="283"/>
      <c r="DS104" s="283"/>
      <c r="DT104" s="283"/>
      <c r="DU104" s="283"/>
      <c r="DV104" s="283"/>
      <c r="DW104" s="283"/>
      <c r="DX104" s="283"/>
      <c r="DY104" s="283"/>
      <c r="DZ104" s="283"/>
      <c r="EA104" s="283"/>
      <c r="EB104" s="283"/>
      <c r="EC104" s="283"/>
      <c r="ED104" s="283"/>
      <c r="EE104" s="283"/>
      <c r="EF104" s="283"/>
      <c r="EG104" s="283"/>
    </row>
    <row r="105" spans="1:137" s="305" customFormat="1">
      <c r="B105" s="204"/>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c r="BM105" s="283"/>
      <c r="BN105" s="283"/>
      <c r="BO105" s="283"/>
      <c r="BP105" s="283"/>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c r="CR105" s="283"/>
      <c r="CS105" s="283"/>
      <c r="CT105" s="283"/>
      <c r="CU105" s="283"/>
      <c r="CV105" s="283"/>
      <c r="CW105" s="283"/>
      <c r="CX105" s="283"/>
      <c r="CY105" s="283"/>
      <c r="CZ105" s="283"/>
      <c r="DA105" s="283"/>
      <c r="DB105" s="283"/>
      <c r="DC105" s="283"/>
      <c r="DD105" s="283"/>
      <c r="DE105" s="283"/>
      <c r="DF105" s="283"/>
      <c r="DG105" s="283"/>
      <c r="DH105" s="283"/>
      <c r="DI105" s="283"/>
      <c r="DJ105" s="283"/>
      <c r="DK105" s="283"/>
      <c r="DL105" s="283"/>
      <c r="DM105" s="283"/>
      <c r="DN105" s="283"/>
      <c r="DO105" s="283"/>
      <c r="DP105" s="283"/>
      <c r="DQ105" s="283"/>
      <c r="DR105" s="283"/>
      <c r="DS105" s="283"/>
      <c r="DT105" s="283"/>
      <c r="DU105" s="283"/>
      <c r="DV105" s="283"/>
      <c r="DW105" s="283"/>
      <c r="DX105" s="283"/>
      <c r="DY105" s="283"/>
      <c r="DZ105" s="283"/>
      <c r="EA105" s="283"/>
      <c r="EB105" s="283"/>
      <c r="EC105" s="283"/>
      <c r="ED105" s="283"/>
      <c r="EE105" s="283"/>
      <c r="EF105" s="283"/>
      <c r="EG105" s="283"/>
    </row>
    <row r="106" spans="1:137" s="305" customFormat="1">
      <c r="B106" s="204"/>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283"/>
      <c r="DE106" s="283"/>
      <c r="DF106" s="283"/>
      <c r="DG106" s="283"/>
      <c r="DH106" s="283"/>
      <c r="DI106" s="283"/>
      <c r="DJ106" s="283"/>
      <c r="DK106" s="283"/>
      <c r="DL106" s="283"/>
      <c r="DM106" s="283"/>
      <c r="DN106" s="283"/>
      <c r="DO106" s="283"/>
      <c r="DP106" s="283"/>
      <c r="DQ106" s="283"/>
      <c r="DR106" s="283"/>
      <c r="DS106" s="283"/>
      <c r="DT106" s="283"/>
      <c r="DU106" s="283"/>
      <c r="DV106" s="283"/>
      <c r="DW106" s="283"/>
      <c r="DX106" s="283"/>
      <c r="DY106" s="283"/>
      <c r="DZ106" s="283"/>
      <c r="EA106" s="283"/>
      <c r="EB106" s="283"/>
      <c r="EC106" s="283"/>
      <c r="ED106" s="283"/>
      <c r="EE106" s="283"/>
      <c r="EF106" s="283"/>
      <c r="EG106" s="283"/>
    </row>
    <row r="107" spans="1:137" s="305" customFormat="1">
      <c r="B107" s="204"/>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3"/>
      <c r="BR107" s="283"/>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c r="CO107" s="283"/>
      <c r="CP107" s="283"/>
      <c r="CQ107" s="283"/>
      <c r="CR107" s="283"/>
      <c r="CS107" s="283"/>
      <c r="CT107" s="283"/>
      <c r="CU107" s="283"/>
      <c r="CV107" s="283"/>
      <c r="CW107" s="283"/>
      <c r="CX107" s="283"/>
      <c r="CY107" s="283"/>
      <c r="CZ107" s="283"/>
      <c r="DA107" s="283"/>
      <c r="DB107" s="283"/>
      <c r="DC107" s="283"/>
      <c r="DD107" s="283"/>
      <c r="DE107" s="283"/>
      <c r="DF107" s="283"/>
      <c r="DG107" s="283"/>
      <c r="DH107" s="283"/>
      <c r="DI107" s="283"/>
      <c r="DJ107" s="283"/>
      <c r="DK107" s="283"/>
      <c r="DL107" s="283"/>
      <c r="DM107" s="283"/>
      <c r="DN107" s="283"/>
      <c r="DO107" s="283"/>
      <c r="DP107" s="283"/>
      <c r="DQ107" s="283"/>
      <c r="DR107" s="283"/>
      <c r="DS107" s="283"/>
      <c r="DT107" s="283"/>
      <c r="DU107" s="283"/>
      <c r="DV107" s="283"/>
      <c r="DW107" s="283"/>
      <c r="DX107" s="283"/>
      <c r="DY107" s="283"/>
      <c r="DZ107" s="283"/>
      <c r="EA107" s="283"/>
      <c r="EB107" s="283"/>
      <c r="EC107" s="283"/>
      <c r="ED107" s="283"/>
      <c r="EE107" s="283"/>
      <c r="EF107" s="283"/>
      <c r="EG107" s="283"/>
    </row>
    <row r="108" spans="1:137" s="305" customFormat="1">
      <c r="B108" s="204"/>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c r="CO108" s="283"/>
      <c r="CP108" s="283"/>
      <c r="CQ108" s="283"/>
      <c r="CR108" s="283"/>
      <c r="CS108" s="283"/>
      <c r="CT108" s="283"/>
      <c r="CU108" s="283"/>
      <c r="CV108" s="283"/>
      <c r="CW108" s="283"/>
      <c r="CX108" s="283"/>
      <c r="CY108" s="283"/>
      <c r="CZ108" s="283"/>
      <c r="DA108" s="283"/>
      <c r="DB108" s="283"/>
      <c r="DC108" s="283"/>
      <c r="DD108" s="283"/>
      <c r="DE108" s="283"/>
      <c r="DF108" s="283"/>
      <c r="DG108" s="283"/>
      <c r="DH108" s="283"/>
      <c r="DI108" s="283"/>
      <c r="DJ108" s="283"/>
      <c r="DK108" s="283"/>
      <c r="DL108" s="283"/>
      <c r="DM108" s="283"/>
      <c r="DN108" s="283"/>
      <c r="DO108" s="283"/>
      <c r="DP108" s="283"/>
      <c r="DQ108" s="283"/>
      <c r="DR108" s="283"/>
      <c r="DS108" s="283"/>
      <c r="DT108" s="283"/>
      <c r="DU108" s="283"/>
      <c r="DV108" s="283"/>
      <c r="DW108" s="283"/>
      <c r="DX108" s="283"/>
      <c r="DY108" s="283"/>
      <c r="DZ108" s="283"/>
      <c r="EA108" s="283"/>
      <c r="EB108" s="283"/>
      <c r="EC108" s="283"/>
      <c r="ED108" s="283"/>
      <c r="EE108" s="283"/>
      <c r="EF108" s="283"/>
      <c r="EG108" s="283"/>
    </row>
    <row r="109" spans="1:137" s="305" customFormat="1">
      <c r="B109" s="204"/>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c r="BM109" s="283"/>
      <c r="BN109" s="283"/>
      <c r="BO109" s="283"/>
      <c r="BP109" s="283"/>
      <c r="BQ109" s="283"/>
      <c r="BR109" s="283"/>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c r="CO109" s="283"/>
      <c r="CP109" s="283"/>
      <c r="CQ109" s="283"/>
      <c r="CR109" s="283"/>
      <c r="CS109" s="283"/>
      <c r="CT109" s="283"/>
      <c r="CU109" s="283"/>
      <c r="CV109" s="283"/>
      <c r="CW109" s="283"/>
      <c r="CX109" s="283"/>
      <c r="CY109" s="283"/>
      <c r="CZ109" s="283"/>
      <c r="DA109" s="283"/>
      <c r="DB109" s="283"/>
      <c r="DC109" s="283"/>
      <c r="DD109" s="283"/>
      <c r="DE109" s="283"/>
      <c r="DF109" s="283"/>
      <c r="DG109" s="283"/>
      <c r="DH109" s="283"/>
      <c r="DI109" s="283"/>
      <c r="DJ109" s="283"/>
      <c r="DK109" s="283"/>
      <c r="DL109" s="283"/>
      <c r="DM109" s="283"/>
      <c r="DN109" s="283"/>
      <c r="DO109" s="283"/>
      <c r="DP109" s="283"/>
      <c r="DQ109" s="283"/>
      <c r="DR109" s="283"/>
      <c r="DS109" s="283"/>
      <c r="DT109" s="283"/>
      <c r="DU109" s="283"/>
      <c r="DV109" s="283"/>
      <c r="DW109" s="283"/>
      <c r="DX109" s="283"/>
      <c r="DY109" s="283"/>
      <c r="DZ109" s="283"/>
      <c r="EA109" s="283"/>
      <c r="EB109" s="283"/>
      <c r="EC109" s="283"/>
      <c r="ED109" s="283"/>
      <c r="EE109" s="283"/>
      <c r="EF109" s="283"/>
      <c r="EG109" s="283"/>
    </row>
    <row r="110" spans="1:137" s="305" customFormat="1">
      <c r="B110" s="204"/>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283"/>
      <c r="BL110" s="283"/>
      <c r="BM110" s="283"/>
      <c r="BN110" s="283"/>
      <c r="BO110" s="283"/>
      <c r="BP110" s="283"/>
      <c r="BQ110" s="283"/>
      <c r="BR110" s="283"/>
      <c r="BS110" s="283"/>
      <c r="BT110" s="283"/>
      <c r="BU110" s="283"/>
      <c r="BV110" s="283"/>
      <c r="BW110" s="283"/>
      <c r="BX110" s="283"/>
      <c r="BY110" s="283"/>
      <c r="BZ110" s="283"/>
      <c r="CA110" s="283"/>
      <c r="CB110" s="283"/>
      <c r="CC110" s="283"/>
      <c r="CD110" s="283"/>
      <c r="CE110" s="283"/>
      <c r="CF110" s="283"/>
      <c r="CG110" s="283"/>
      <c r="CH110" s="283"/>
      <c r="CI110" s="283"/>
      <c r="CJ110" s="283"/>
      <c r="CK110" s="283"/>
      <c r="CL110" s="283"/>
      <c r="CM110" s="283"/>
      <c r="CN110" s="283"/>
      <c r="CO110" s="283"/>
      <c r="CP110" s="283"/>
      <c r="CQ110" s="283"/>
      <c r="CR110" s="283"/>
      <c r="CS110" s="283"/>
      <c r="CT110" s="283"/>
      <c r="CU110" s="283"/>
      <c r="CV110" s="283"/>
      <c r="CW110" s="283"/>
      <c r="CX110" s="283"/>
      <c r="CY110" s="283"/>
      <c r="CZ110" s="283"/>
      <c r="DA110" s="283"/>
      <c r="DB110" s="283"/>
      <c r="DC110" s="283"/>
      <c r="DD110" s="283"/>
      <c r="DE110" s="283"/>
      <c r="DF110" s="283"/>
      <c r="DG110" s="283"/>
      <c r="DH110" s="283"/>
      <c r="DI110" s="283"/>
      <c r="DJ110" s="283"/>
      <c r="DK110" s="283"/>
      <c r="DL110" s="283"/>
      <c r="DM110" s="283"/>
      <c r="DN110" s="283"/>
      <c r="DO110" s="283"/>
      <c r="DP110" s="283"/>
      <c r="DQ110" s="283"/>
      <c r="DR110" s="283"/>
      <c r="DS110" s="283"/>
      <c r="DT110" s="283"/>
      <c r="DU110" s="283"/>
      <c r="DV110" s="283"/>
      <c r="DW110" s="283"/>
      <c r="DX110" s="283"/>
      <c r="DY110" s="283"/>
      <c r="DZ110" s="283"/>
      <c r="EA110" s="283"/>
      <c r="EB110" s="283"/>
      <c r="EC110" s="283"/>
      <c r="ED110" s="283"/>
      <c r="EE110" s="283"/>
      <c r="EF110" s="283"/>
      <c r="EG110" s="283"/>
    </row>
    <row r="111" spans="1:137" s="305" customFormat="1">
      <c r="B111" s="204"/>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c r="BZ111" s="283"/>
      <c r="CA111" s="283"/>
      <c r="CB111" s="283"/>
      <c r="CC111" s="283"/>
      <c r="CD111" s="283"/>
      <c r="CE111" s="283"/>
      <c r="CF111" s="283"/>
      <c r="CG111" s="283"/>
      <c r="CH111" s="283"/>
      <c r="CI111" s="283"/>
      <c r="CJ111" s="283"/>
      <c r="CK111" s="283"/>
      <c r="CL111" s="283"/>
      <c r="CM111" s="283"/>
      <c r="CN111" s="283"/>
      <c r="CO111" s="283"/>
      <c r="CP111" s="283"/>
      <c r="CQ111" s="283"/>
      <c r="CR111" s="283"/>
      <c r="CS111" s="283"/>
      <c r="CT111" s="283"/>
      <c r="CU111" s="283"/>
      <c r="CV111" s="283"/>
      <c r="CW111" s="283"/>
      <c r="CX111" s="283"/>
      <c r="CY111" s="283"/>
      <c r="CZ111" s="283"/>
      <c r="DA111" s="283"/>
      <c r="DB111" s="283"/>
      <c r="DC111" s="283"/>
      <c r="DD111" s="283"/>
      <c r="DE111" s="283"/>
      <c r="DF111" s="283"/>
      <c r="DG111" s="283"/>
      <c r="DH111" s="283"/>
      <c r="DI111" s="283"/>
      <c r="DJ111" s="283"/>
      <c r="DK111" s="283"/>
      <c r="DL111" s="283"/>
      <c r="DM111" s="283"/>
      <c r="DN111" s="283"/>
      <c r="DO111" s="283"/>
      <c r="DP111" s="283"/>
      <c r="DQ111" s="283"/>
      <c r="DR111" s="283"/>
      <c r="DS111" s="283"/>
      <c r="DT111" s="283"/>
      <c r="DU111" s="283"/>
      <c r="DV111" s="283"/>
      <c r="DW111" s="283"/>
      <c r="DX111" s="283"/>
      <c r="DY111" s="283"/>
      <c r="DZ111" s="283"/>
      <c r="EA111" s="283"/>
      <c r="EB111" s="283"/>
      <c r="EC111" s="283"/>
      <c r="ED111" s="283"/>
      <c r="EE111" s="283"/>
      <c r="EF111" s="283"/>
      <c r="EG111" s="283"/>
    </row>
    <row r="112" spans="1:137" s="305" customFormat="1">
      <c r="B112" s="204"/>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283"/>
      <c r="BL112" s="283"/>
      <c r="BM112" s="283"/>
      <c r="BN112" s="283"/>
      <c r="BO112" s="283"/>
      <c r="BP112" s="283"/>
      <c r="BQ112" s="283"/>
      <c r="BR112" s="283"/>
      <c r="BS112" s="283"/>
      <c r="BT112" s="283"/>
      <c r="BU112" s="283"/>
      <c r="BV112" s="283"/>
      <c r="BW112" s="283"/>
      <c r="BX112" s="283"/>
      <c r="BY112" s="283"/>
      <c r="BZ112" s="283"/>
      <c r="CA112" s="283"/>
      <c r="CB112" s="283"/>
      <c r="CC112" s="283"/>
      <c r="CD112" s="283"/>
      <c r="CE112" s="283"/>
      <c r="CF112" s="283"/>
      <c r="CG112" s="283"/>
      <c r="CH112" s="283"/>
      <c r="CI112" s="283"/>
      <c r="CJ112" s="283"/>
      <c r="CK112" s="283"/>
      <c r="CL112" s="283"/>
      <c r="CM112" s="283"/>
      <c r="CN112" s="283"/>
      <c r="CO112" s="283"/>
      <c r="CP112" s="283"/>
      <c r="CQ112" s="283"/>
      <c r="CR112" s="283"/>
      <c r="CS112" s="283"/>
      <c r="CT112" s="283"/>
      <c r="CU112" s="283"/>
      <c r="CV112" s="283"/>
      <c r="CW112" s="283"/>
      <c r="CX112" s="283"/>
      <c r="CY112" s="283"/>
      <c r="CZ112" s="283"/>
      <c r="DA112" s="283"/>
      <c r="DB112" s="283"/>
      <c r="DC112" s="283"/>
      <c r="DD112" s="283"/>
      <c r="DE112" s="283"/>
      <c r="DF112" s="283"/>
      <c r="DG112" s="283"/>
      <c r="DH112" s="283"/>
      <c r="DI112" s="283"/>
      <c r="DJ112" s="283"/>
      <c r="DK112" s="283"/>
      <c r="DL112" s="283"/>
      <c r="DM112" s="283"/>
      <c r="DN112" s="283"/>
      <c r="DO112" s="283"/>
      <c r="DP112" s="283"/>
      <c r="DQ112" s="283"/>
      <c r="DR112" s="283"/>
      <c r="DS112" s="283"/>
      <c r="DT112" s="283"/>
      <c r="DU112" s="283"/>
      <c r="DV112" s="283"/>
      <c r="DW112" s="283"/>
      <c r="DX112" s="283"/>
      <c r="DY112" s="283"/>
      <c r="DZ112" s="283"/>
      <c r="EA112" s="283"/>
      <c r="EB112" s="283"/>
      <c r="EC112" s="283"/>
      <c r="ED112" s="283"/>
      <c r="EE112" s="283"/>
      <c r="EF112" s="283"/>
      <c r="EG112" s="283"/>
    </row>
    <row r="113" spans="2:137" s="305" customFormat="1">
      <c r="B113" s="204"/>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283"/>
      <c r="BL113" s="283"/>
      <c r="BM113" s="283"/>
      <c r="BN113" s="283"/>
      <c r="BO113" s="283"/>
      <c r="BP113" s="283"/>
      <c r="BQ113" s="283"/>
      <c r="BR113" s="283"/>
      <c r="BS113" s="283"/>
      <c r="BT113" s="283"/>
      <c r="BU113" s="283"/>
      <c r="BV113" s="283"/>
      <c r="BW113" s="283"/>
      <c r="BX113" s="283"/>
      <c r="BY113" s="283"/>
      <c r="BZ113" s="283"/>
      <c r="CA113" s="283"/>
      <c r="CB113" s="283"/>
      <c r="CC113" s="283"/>
      <c r="CD113" s="283"/>
      <c r="CE113" s="283"/>
      <c r="CF113" s="283"/>
      <c r="CG113" s="283"/>
      <c r="CH113" s="283"/>
      <c r="CI113" s="283"/>
      <c r="CJ113" s="283"/>
      <c r="CK113" s="283"/>
      <c r="CL113" s="283"/>
      <c r="CM113" s="283"/>
      <c r="CN113" s="283"/>
      <c r="CO113" s="283"/>
      <c r="CP113" s="283"/>
      <c r="CQ113" s="283"/>
      <c r="CR113" s="283"/>
      <c r="CS113" s="283"/>
      <c r="CT113" s="283"/>
      <c r="CU113" s="283"/>
      <c r="CV113" s="283"/>
      <c r="CW113" s="283"/>
      <c r="CX113" s="283"/>
      <c r="CY113" s="283"/>
      <c r="CZ113" s="283"/>
      <c r="DA113" s="283"/>
      <c r="DB113" s="283"/>
      <c r="DC113" s="283"/>
      <c r="DD113" s="283"/>
      <c r="DE113" s="283"/>
      <c r="DF113" s="283"/>
      <c r="DG113" s="283"/>
      <c r="DH113" s="283"/>
      <c r="DI113" s="283"/>
      <c r="DJ113" s="283"/>
      <c r="DK113" s="283"/>
      <c r="DL113" s="283"/>
      <c r="DM113" s="283"/>
      <c r="DN113" s="283"/>
      <c r="DO113" s="283"/>
      <c r="DP113" s="283"/>
      <c r="DQ113" s="283"/>
      <c r="DR113" s="283"/>
      <c r="DS113" s="283"/>
      <c r="DT113" s="283"/>
      <c r="DU113" s="283"/>
      <c r="DV113" s="283"/>
      <c r="DW113" s="283"/>
      <c r="DX113" s="283"/>
      <c r="DY113" s="283"/>
      <c r="DZ113" s="283"/>
      <c r="EA113" s="283"/>
      <c r="EB113" s="283"/>
      <c r="EC113" s="283"/>
      <c r="ED113" s="283"/>
      <c r="EE113" s="283"/>
      <c r="EF113" s="283"/>
      <c r="EG113" s="283"/>
    </row>
    <row r="114" spans="2:137" s="305" customFormat="1">
      <c r="B114" s="204"/>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83"/>
      <c r="CC114" s="283"/>
      <c r="CD114" s="283"/>
      <c r="CE114" s="283"/>
      <c r="CF114" s="283"/>
      <c r="CG114" s="283"/>
      <c r="CH114" s="283"/>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283"/>
      <c r="DF114" s="283"/>
      <c r="DG114" s="283"/>
      <c r="DH114" s="283"/>
      <c r="DI114" s="283"/>
      <c r="DJ114" s="283"/>
      <c r="DK114" s="283"/>
      <c r="DL114" s="283"/>
      <c r="DM114" s="283"/>
      <c r="DN114" s="283"/>
      <c r="DO114" s="283"/>
      <c r="DP114" s="283"/>
      <c r="DQ114" s="283"/>
      <c r="DR114" s="283"/>
      <c r="DS114" s="283"/>
      <c r="DT114" s="283"/>
      <c r="DU114" s="283"/>
      <c r="DV114" s="283"/>
      <c r="DW114" s="283"/>
      <c r="DX114" s="283"/>
      <c r="DY114" s="283"/>
      <c r="DZ114" s="283"/>
      <c r="EA114" s="283"/>
      <c r="EB114" s="283"/>
      <c r="EC114" s="283"/>
      <c r="ED114" s="283"/>
      <c r="EE114" s="283"/>
      <c r="EF114" s="283"/>
      <c r="EG114" s="283"/>
    </row>
    <row r="115" spans="2:137" s="305" customFormat="1">
      <c r="B115" s="204"/>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3"/>
      <c r="DF115" s="283"/>
      <c r="DG115" s="283"/>
      <c r="DH115" s="283"/>
      <c r="DI115" s="283"/>
      <c r="DJ115" s="283"/>
      <c r="DK115" s="283"/>
      <c r="DL115" s="283"/>
      <c r="DM115" s="283"/>
      <c r="DN115" s="283"/>
      <c r="DO115" s="283"/>
      <c r="DP115" s="283"/>
      <c r="DQ115" s="283"/>
      <c r="DR115" s="283"/>
      <c r="DS115" s="283"/>
      <c r="DT115" s="283"/>
      <c r="DU115" s="283"/>
      <c r="DV115" s="283"/>
      <c r="DW115" s="283"/>
      <c r="DX115" s="283"/>
      <c r="DY115" s="283"/>
      <c r="DZ115" s="283"/>
      <c r="EA115" s="283"/>
      <c r="EB115" s="283"/>
      <c r="EC115" s="283"/>
      <c r="ED115" s="283"/>
      <c r="EE115" s="283"/>
      <c r="EF115" s="283"/>
      <c r="EG115" s="283"/>
    </row>
    <row r="116" spans="2:137" s="305" customFormat="1">
      <c r="B116" s="204"/>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283"/>
      <c r="CA116" s="283"/>
      <c r="CB116" s="283"/>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283"/>
      <c r="DF116" s="283"/>
      <c r="DG116" s="283"/>
      <c r="DH116" s="283"/>
      <c r="DI116" s="283"/>
      <c r="DJ116" s="283"/>
      <c r="DK116" s="283"/>
      <c r="DL116" s="283"/>
      <c r="DM116" s="283"/>
      <c r="DN116" s="283"/>
      <c r="DO116" s="283"/>
      <c r="DP116" s="283"/>
      <c r="DQ116" s="283"/>
      <c r="DR116" s="283"/>
      <c r="DS116" s="283"/>
      <c r="DT116" s="283"/>
      <c r="DU116" s="283"/>
      <c r="DV116" s="283"/>
      <c r="DW116" s="283"/>
      <c r="DX116" s="283"/>
      <c r="DY116" s="283"/>
      <c r="DZ116" s="283"/>
      <c r="EA116" s="283"/>
      <c r="EB116" s="283"/>
      <c r="EC116" s="283"/>
      <c r="ED116" s="283"/>
      <c r="EE116" s="283"/>
      <c r="EF116" s="283"/>
      <c r="EG116" s="283"/>
    </row>
    <row r="117" spans="2:137" s="305" customFormat="1">
      <c r="B117" s="204"/>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283"/>
      <c r="DF117" s="283"/>
      <c r="DG117" s="283"/>
      <c r="DH117" s="283"/>
      <c r="DI117" s="283"/>
      <c r="DJ117" s="283"/>
      <c r="DK117" s="283"/>
      <c r="DL117" s="283"/>
      <c r="DM117" s="283"/>
      <c r="DN117" s="283"/>
      <c r="DO117" s="283"/>
      <c r="DP117" s="283"/>
      <c r="DQ117" s="283"/>
      <c r="DR117" s="283"/>
      <c r="DS117" s="283"/>
      <c r="DT117" s="283"/>
      <c r="DU117" s="283"/>
      <c r="DV117" s="283"/>
      <c r="DW117" s="283"/>
      <c r="DX117" s="283"/>
      <c r="DY117" s="283"/>
      <c r="DZ117" s="283"/>
      <c r="EA117" s="283"/>
      <c r="EB117" s="283"/>
      <c r="EC117" s="283"/>
      <c r="ED117" s="283"/>
      <c r="EE117" s="283"/>
      <c r="EF117" s="283"/>
      <c r="EG117" s="283"/>
    </row>
    <row r="118" spans="2:137" s="305" customFormat="1">
      <c r="B118" s="204"/>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283"/>
      <c r="BL118" s="283"/>
      <c r="BM118" s="283"/>
      <c r="BN118" s="283"/>
      <c r="BO118" s="283"/>
      <c r="BP118" s="283"/>
      <c r="BQ118" s="283"/>
      <c r="BR118" s="283"/>
      <c r="BS118" s="283"/>
      <c r="BT118" s="283"/>
      <c r="BU118" s="283"/>
      <c r="BV118" s="283"/>
      <c r="BW118" s="283"/>
      <c r="BX118" s="283"/>
      <c r="BY118" s="283"/>
      <c r="BZ118" s="283"/>
      <c r="CA118" s="283"/>
      <c r="CB118" s="283"/>
      <c r="CC118" s="283"/>
      <c r="CD118" s="283"/>
      <c r="CE118" s="283"/>
      <c r="CF118" s="283"/>
      <c r="CG118" s="283"/>
      <c r="CH118" s="283"/>
      <c r="CI118" s="283"/>
      <c r="CJ118" s="283"/>
      <c r="CK118" s="283"/>
      <c r="CL118" s="283"/>
      <c r="CM118" s="283"/>
      <c r="CN118" s="283"/>
      <c r="CO118" s="283"/>
      <c r="CP118" s="283"/>
      <c r="CQ118" s="283"/>
      <c r="CR118" s="283"/>
      <c r="CS118" s="283"/>
      <c r="CT118" s="283"/>
      <c r="CU118" s="283"/>
      <c r="CV118" s="283"/>
      <c r="CW118" s="283"/>
      <c r="CX118" s="283"/>
      <c r="CY118" s="283"/>
      <c r="CZ118" s="283"/>
      <c r="DA118" s="283"/>
      <c r="DB118" s="283"/>
      <c r="DC118" s="283"/>
      <c r="DD118" s="283"/>
      <c r="DE118" s="283"/>
      <c r="DF118" s="283"/>
      <c r="DG118" s="283"/>
      <c r="DH118" s="283"/>
      <c r="DI118" s="283"/>
      <c r="DJ118" s="283"/>
      <c r="DK118" s="283"/>
      <c r="DL118" s="283"/>
      <c r="DM118" s="283"/>
      <c r="DN118" s="283"/>
      <c r="DO118" s="283"/>
      <c r="DP118" s="283"/>
      <c r="DQ118" s="283"/>
      <c r="DR118" s="283"/>
      <c r="DS118" s="283"/>
      <c r="DT118" s="283"/>
      <c r="DU118" s="283"/>
      <c r="DV118" s="283"/>
      <c r="DW118" s="283"/>
      <c r="DX118" s="283"/>
      <c r="DY118" s="283"/>
      <c r="DZ118" s="283"/>
      <c r="EA118" s="283"/>
      <c r="EB118" s="283"/>
      <c r="EC118" s="283"/>
      <c r="ED118" s="283"/>
      <c r="EE118" s="283"/>
      <c r="EF118" s="283"/>
      <c r="EG118" s="283"/>
    </row>
    <row r="119" spans="2:137" s="305" customFormat="1">
      <c r="B119" s="204"/>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3"/>
      <c r="CE119" s="283"/>
      <c r="CF119" s="283"/>
      <c r="CG119" s="283"/>
      <c r="CH119" s="283"/>
      <c r="CI119" s="283"/>
      <c r="CJ119" s="283"/>
      <c r="CK119" s="283"/>
      <c r="CL119" s="283"/>
      <c r="CM119" s="283"/>
      <c r="CN119" s="283"/>
      <c r="CO119" s="283"/>
      <c r="CP119" s="283"/>
      <c r="CQ119" s="283"/>
      <c r="CR119" s="283"/>
      <c r="CS119" s="283"/>
      <c r="CT119" s="283"/>
      <c r="CU119" s="283"/>
      <c r="CV119" s="283"/>
      <c r="CW119" s="283"/>
      <c r="CX119" s="283"/>
      <c r="CY119" s="283"/>
      <c r="CZ119" s="283"/>
      <c r="DA119" s="283"/>
      <c r="DB119" s="283"/>
      <c r="DC119" s="283"/>
      <c r="DD119" s="283"/>
      <c r="DE119" s="283"/>
      <c r="DF119" s="283"/>
      <c r="DG119" s="283"/>
      <c r="DH119" s="283"/>
      <c r="DI119" s="283"/>
      <c r="DJ119" s="283"/>
      <c r="DK119" s="283"/>
      <c r="DL119" s="283"/>
      <c r="DM119" s="283"/>
      <c r="DN119" s="283"/>
      <c r="DO119" s="283"/>
      <c r="DP119" s="283"/>
      <c r="DQ119" s="283"/>
      <c r="DR119" s="283"/>
      <c r="DS119" s="283"/>
      <c r="DT119" s="283"/>
      <c r="DU119" s="283"/>
      <c r="DV119" s="283"/>
      <c r="DW119" s="283"/>
      <c r="DX119" s="283"/>
      <c r="DY119" s="283"/>
      <c r="DZ119" s="283"/>
      <c r="EA119" s="283"/>
      <c r="EB119" s="283"/>
      <c r="EC119" s="283"/>
      <c r="ED119" s="283"/>
      <c r="EE119" s="283"/>
      <c r="EF119" s="283"/>
      <c r="EG119" s="283"/>
    </row>
    <row r="120" spans="2:137" s="305" customFormat="1">
      <c r="B120" s="204"/>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283"/>
      <c r="BL120" s="283"/>
      <c r="BM120" s="283"/>
      <c r="BN120" s="283"/>
      <c r="BO120" s="283"/>
      <c r="BP120" s="283"/>
      <c r="BQ120" s="283"/>
      <c r="BR120" s="283"/>
      <c r="BS120" s="283"/>
      <c r="BT120" s="283"/>
      <c r="BU120" s="283"/>
      <c r="BV120" s="283"/>
      <c r="BW120" s="283"/>
      <c r="BX120" s="283"/>
      <c r="BY120" s="283"/>
      <c r="BZ120" s="283"/>
      <c r="CA120" s="283"/>
      <c r="CB120" s="283"/>
      <c r="CC120" s="283"/>
      <c r="CD120" s="283"/>
      <c r="CE120" s="283"/>
      <c r="CF120" s="283"/>
      <c r="CG120" s="283"/>
      <c r="CH120" s="283"/>
      <c r="CI120" s="283"/>
      <c r="CJ120" s="283"/>
      <c r="CK120" s="283"/>
      <c r="CL120" s="283"/>
      <c r="CM120" s="283"/>
      <c r="CN120" s="283"/>
      <c r="CO120" s="283"/>
      <c r="CP120" s="283"/>
      <c r="CQ120" s="283"/>
      <c r="CR120" s="283"/>
      <c r="CS120" s="283"/>
      <c r="CT120" s="283"/>
      <c r="CU120" s="283"/>
      <c r="CV120" s="283"/>
      <c r="CW120" s="283"/>
      <c r="CX120" s="283"/>
      <c r="CY120" s="283"/>
      <c r="CZ120" s="283"/>
      <c r="DA120" s="283"/>
      <c r="DB120" s="283"/>
      <c r="DC120" s="283"/>
      <c r="DD120" s="283"/>
      <c r="DE120" s="283"/>
      <c r="DF120" s="283"/>
      <c r="DG120" s="283"/>
      <c r="DH120" s="283"/>
      <c r="DI120" s="283"/>
      <c r="DJ120" s="283"/>
      <c r="DK120" s="283"/>
      <c r="DL120" s="283"/>
      <c r="DM120" s="283"/>
      <c r="DN120" s="283"/>
      <c r="DO120" s="283"/>
      <c r="DP120" s="283"/>
      <c r="DQ120" s="283"/>
      <c r="DR120" s="283"/>
      <c r="DS120" s="283"/>
      <c r="DT120" s="283"/>
      <c r="DU120" s="283"/>
      <c r="DV120" s="283"/>
      <c r="DW120" s="283"/>
      <c r="DX120" s="283"/>
      <c r="DY120" s="283"/>
      <c r="DZ120" s="283"/>
      <c r="EA120" s="283"/>
      <c r="EB120" s="283"/>
      <c r="EC120" s="283"/>
      <c r="ED120" s="283"/>
      <c r="EE120" s="283"/>
      <c r="EF120" s="283"/>
      <c r="EG120" s="283"/>
    </row>
    <row r="121" spans="2:137" s="305" customFormat="1">
      <c r="B121" s="204"/>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283"/>
      <c r="BL121" s="283"/>
      <c r="BM121" s="283"/>
      <c r="BN121" s="283"/>
      <c r="BO121" s="283"/>
      <c r="BP121" s="283"/>
      <c r="BQ121" s="283"/>
      <c r="BR121" s="283"/>
      <c r="BS121" s="283"/>
      <c r="BT121" s="283"/>
      <c r="BU121" s="283"/>
      <c r="BV121" s="283"/>
      <c r="BW121" s="283"/>
      <c r="BX121" s="283"/>
      <c r="BY121" s="283"/>
      <c r="BZ121" s="283"/>
      <c r="CA121" s="283"/>
      <c r="CB121" s="283"/>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283"/>
      <c r="DF121" s="283"/>
      <c r="DG121" s="283"/>
      <c r="DH121" s="283"/>
      <c r="DI121" s="283"/>
      <c r="DJ121" s="283"/>
      <c r="DK121" s="283"/>
      <c r="DL121" s="283"/>
      <c r="DM121" s="283"/>
      <c r="DN121" s="283"/>
      <c r="DO121" s="283"/>
      <c r="DP121" s="283"/>
      <c r="DQ121" s="283"/>
      <c r="DR121" s="283"/>
      <c r="DS121" s="283"/>
      <c r="DT121" s="283"/>
      <c r="DU121" s="283"/>
      <c r="DV121" s="283"/>
      <c r="DW121" s="283"/>
      <c r="DX121" s="283"/>
      <c r="DY121" s="283"/>
      <c r="DZ121" s="283"/>
      <c r="EA121" s="283"/>
      <c r="EB121" s="283"/>
      <c r="EC121" s="283"/>
      <c r="ED121" s="283"/>
      <c r="EE121" s="283"/>
      <c r="EF121" s="283"/>
      <c r="EG121" s="283"/>
    </row>
    <row r="122" spans="2:137" s="305" customFormat="1">
      <c r="B122" s="204"/>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283"/>
      <c r="BL122" s="283"/>
      <c r="BM122" s="283"/>
      <c r="BN122" s="283"/>
      <c r="BO122" s="283"/>
      <c r="BP122" s="283"/>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3"/>
      <c r="DF122" s="283"/>
      <c r="DG122" s="283"/>
      <c r="DH122" s="283"/>
      <c r="DI122" s="283"/>
      <c r="DJ122" s="283"/>
      <c r="DK122" s="283"/>
      <c r="DL122" s="283"/>
      <c r="DM122" s="283"/>
      <c r="DN122" s="283"/>
      <c r="DO122" s="283"/>
      <c r="DP122" s="283"/>
      <c r="DQ122" s="283"/>
      <c r="DR122" s="283"/>
      <c r="DS122" s="283"/>
      <c r="DT122" s="283"/>
      <c r="DU122" s="283"/>
      <c r="DV122" s="283"/>
      <c r="DW122" s="283"/>
      <c r="DX122" s="283"/>
      <c r="DY122" s="283"/>
      <c r="DZ122" s="283"/>
      <c r="EA122" s="283"/>
      <c r="EB122" s="283"/>
      <c r="EC122" s="283"/>
      <c r="ED122" s="283"/>
      <c r="EE122" s="283"/>
      <c r="EF122" s="283"/>
      <c r="EG122" s="283"/>
    </row>
    <row r="123" spans="2:137" s="305" customFormat="1">
      <c r="B123" s="204"/>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283"/>
      <c r="BL123" s="283"/>
      <c r="BM123" s="283"/>
      <c r="BN123" s="283"/>
      <c r="BO123" s="283"/>
      <c r="BP123" s="283"/>
      <c r="BQ123" s="283"/>
      <c r="BR123" s="283"/>
      <c r="BS123" s="283"/>
      <c r="BT123" s="283"/>
      <c r="BU123" s="283"/>
      <c r="BV123" s="283"/>
      <c r="BW123" s="283"/>
      <c r="BX123" s="283"/>
      <c r="BY123" s="283"/>
      <c r="BZ123" s="283"/>
      <c r="CA123" s="283"/>
      <c r="CB123" s="283"/>
      <c r="CC123" s="283"/>
      <c r="CD123" s="283"/>
      <c r="CE123" s="283"/>
      <c r="CF123" s="283"/>
      <c r="CG123" s="283"/>
      <c r="CH123" s="283"/>
      <c r="CI123" s="283"/>
      <c r="CJ123" s="283"/>
      <c r="CK123" s="283"/>
      <c r="CL123" s="283"/>
      <c r="CM123" s="283"/>
      <c r="CN123" s="283"/>
      <c r="CO123" s="283"/>
      <c r="CP123" s="283"/>
      <c r="CQ123" s="283"/>
      <c r="CR123" s="283"/>
      <c r="CS123" s="283"/>
      <c r="CT123" s="283"/>
      <c r="CU123" s="283"/>
      <c r="CV123" s="283"/>
      <c r="CW123" s="283"/>
      <c r="CX123" s="283"/>
      <c r="CY123" s="283"/>
      <c r="CZ123" s="283"/>
      <c r="DA123" s="283"/>
      <c r="DB123" s="283"/>
      <c r="DC123" s="283"/>
      <c r="DD123" s="283"/>
      <c r="DE123" s="283"/>
      <c r="DF123" s="283"/>
      <c r="DG123" s="283"/>
      <c r="DH123" s="283"/>
      <c r="DI123" s="283"/>
      <c r="DJ123" s="283"/>
      <c r="DK123" s="283"/>
      <c r="DL123" s="283"/>
      <c r="DM123" s="283"/>
      <c r="DN123" s="283"/>
      <c r="DO123" s="283"/>
      <c r="DP123" s="283"/>
      <c r="DQ123" s="283"/>
      <c r="DR123" s="283"/>
      <c r="DS123" s="283"/>
      <c r="DT123" s="283"/>
      <c r="DU123" s="283"/>
      <c r="DV123" s="283"/>
      <c r="DW123" s="283"/>
      <c r="DX123" s="283"/>
      <c r="DY123" s="283"/>
      <c r="DZ123" s="283"/>
      <c r="EA123" s="283"/>
      <c r="EB123" s="283"/>
      <c r="EC123" s="283"/>
      <c r="ED123" s="283"/>
      <c r="EE123" s="283"/>
      <c r="EF123" s="283"/>
      <c r="EG123" s="283"/>
    </row>
    <row r="124" spans="2:137" s="305" customFormat="1">
      <c r="B124" s="204"/>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283"/>
      <c r="DF124" s="283"/>
      <c r="DG124" s="283"/>
      <c r="DH124" s="283"/>
      <c r="DI124" s="283"/>
      <c r="DJ124" s="283"/>
      <c r="DK124" s="283"/>
      <c r="DL124" s="283"/>
      <c r="DM124" s="283"/>
      <c r="DN124" s="283"/>
      <c r="DO124" s="283"/>
      <c r="DP124" s="283"/>
      <c r="DQ124" s="283"/>
      <c r="DR124" s="283"/>
      <c r="DS124" s="283"/>
      <c r="DT124" s="283"/>
      <c r="DU124" s="283"/>
      <c r="DV124" s="283"/>
      <c r="DW124" s="283"/>
      <c r="DX124" s="283"/>
      <c r="DY124" s="283"/>
      <c r="DZ124" s="283"/>
      <c r="EA124" s="283"/>
      <c r="EB124" s="283"/>
      <c r="EC124" s="283"/>
      <c r="ED124" s="283"/>
      <c r="EE124" s="283"/>
      <c r="EF124" s="283"/>
      <c r="EG124" s="283"/>
    </row>
    <row r="125" spans="2:137" s="305" customFormat="1">
      <c r="B125" s="204"/>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c r="CZ125" s="283"/>
      <c r="DA125" s="283"/>
      <c r="DB125" s="283"/>
      <c r="DC125" s="283"/>
      <c r="DD125" s="283"/>
      <c r="DE125" s="283"/>
      <c r="DF125" s="283"/>
      <c r="DG125" s="283"/>
      <c r="DH125" s="283"/>
      <c r="DI125" s="283"/>
      <c r="DJ125" s="283"/>
      <c r="DK125" s="283"/>
      <c r="DL125" s="283"/>
      <c r="DM125" s="283"/>
      <c r="DN125" s="283"/>
      <c r="DO125" s="283"/>
      <c r="DP125" s="283"/>
      <c r="DQ125" s="283"/>
      <c r="DR125" s="283"/>
      <c r="DS125" s="283"/>
      <c r="DT125" s="283"/>
      <c r="DU125" s="283"/>
      <c r="DV125" s="283"/>
      <c r="DW125" s="283"/>
      <c r="DX125" s="283"/>
      <c r="DY125" s="283"/>
      <c r="DZ125" s="283"/>
      <c r="EA125" s="283"/>
      <c r="EB125" s="283"/>
      <c r="EC125" s="283"/>
      <c r="ED125" s="283"/>
      <c r="EE125" s="283"/>
      <c r="EF125" s="283"/>
      <c r="EG125" s="283"/>
    </row>
    <row r="126" spans="2:137" s="305" customFormat="1">
      <c r="B126" s="204"/>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3"/>
      <c r="DU126" s="283"/>
      <c r="DV126" s="283"/>
      <c r="DW126" s="283"/>
      <c r="DX126" s="283"/>
      <c r="DY126" s="283"/>
      <c r="DZ126" s="283"/>
      <c r="EA126" s="283"/>
      <c r="EB126" s="283"/>
      <c r="EC126" s="283"/>
      <c r="ED126" s="283"/>
      <c r="EE126" s="283"/>
      <c r="EF126" s="283"/>
      <c r="EG126" s="283"/>
    </row>
    <row r="127" spans="2:137" s="305" customFormat="1">
      <c r="B127" s="204"/>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c r="BY127" s="283"/>
      <c r="BZ127" s="283"/>
      <c r="CA127" s="283"/>
      <c r="CB127" s="283"/>
      <c r="CC127" s="283"/>
      <c r="CD127" s="283"/>
      <c r="CE127" s="283"/>
      <c r="CF127" s="283"/>
      <c r="CG127" s="283"/>
      <c r="CH127" s="283"/>
      <c r="CI127" s="283"/>
      <c r="CJ127" s="283"/>
      <c r="CK127" s="283"/>
      <c r="CL127" s="283"/>
      <c r="CM127" s="283"/>
      <c r="CN127" s="283"/>
      <c r="CO127" s="283"/>
      <c r="CP127" s="283"/>
      <c r="CQ127" s="283"/>
      <c r="CR127" s="283"/>
      <c r="CS127" s="283"/>
      <c r="CT127" s="283"/>
      <c r="CU127" s="283"/>
      <c r="CV127" s="283"/>
      <c r="CW127" s="283"/>
      <c r="CX127" s="283"/>
      <c r="CY127" s="283"/>
      <c r="CZ127" s="283"/>
      <c r="DA127" s="283"/>
      <c r="DB127" s="283"/>
      <c r="DC127" s="283"/>
      <c r="DD127" s="283"/>
      <c r="DE127" s="283"/>
      <c r="DF127" s="283"/>
      <c r="DG127" s="283"/>
      <c r="DH127" s="283"/>
      <c r="DI127" s="283"/>
      <c r="DJ127" s="283"/>
      <c r="DK127" s="283"/>
      <c r="DL127" s="283"/>
      <c r="DM127" s="283"/>
      <c r="DN127" s="283"/>
      <c r="DO127" s="283"/>
      <c r="DP127" s="283"/>
      <c r="DQ127" s="283"/>
      <c r="DR127" s="283"/>
      <c r="DS127" s="283"/>
      <c r="DT127" s="283"/>
      <c r="DU127" s="283"/>
      <c r="DV127" s="283"/>
      <c r="DW127" s="283"/>
      <c r="DX127" s="283"/>
      <c r="DY127" s="283"/>
      <c r="DZ127" s="283"/>
      <c r="EA127" s="283"/>
      <c r="EB127" s="283"/>
      <c r="EC127" s="283"/>
      <c r="ED127" s="283"/>
      <c r="EE127" s="283"/>
      <c r="EF127" s="283"/>
      <c r="EG127" s="283"/>
    </row>
    <row r="128" spans="2:137" s="305" customFormat="1">
      <c r="B128" s="204"/>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J128" s="283"/>
      <c r="CK128" s="283"/>
      <c r="CL128" s="283"/>
      <c r="CM128" s="283"/>
      <c r="CN128" s="283"/>
      <c r="CO128" s="283"/>
      <c r="CP128" s="283"/>
      <c r="CQ128" s="283"/>
      <c r="CR128" s="283"/>
      <c r="CS128" s="283"/>
      <c r="CT128" s="283"/>
      <c r="CU128" s="283"/>
      <c r="CV128" s="283"/>
      <c r="CW128" s="283"/>
      <c r="CX128" s="283"/>
      <c r="CY128" s="283"/>
      <c r="CZ128" s="283"/>
      <c r="DA128" s="283"/>
      <c r="DB128" s="283"/>
      <c r="DC128" s="283"/>
      <c r="DD128" s="283"/>
      <c r="DE128" s="283"/>
      <c r="DF128" s="283"/>
      <c r="DG128" s="283"/>
      <c r="DH128" s="283"/>
      <c r="DI128" s="283"/>
      <c r="DJ128" s="283"/>
      <c r="DK128" s="283"/>
      <c r="DL128" s="283"/>
      <c r="DM128" s="283"/>
      <c r="DN128" s="283"/>
      <c r="DO128" s="283"/>
      <c r="DP128" s="283"/>
      <c r="DQ128" s="283"/>
      <c r="DR128" s="283"/>
      <c r="DS128" s="283"/>
      <c r="DT128" s="283"/>
      <c r="DU128" s="283"/>
      <c r="DV128" s="283"/>
      <c r="DW128" s="283"/>
      <c r="DX128" s="283"/>
      <c r="DY128" s="283"/>
      <c r="DZ128" s="283"/>
      <c r="EA128" s="283"/>
      <c r="EB128" s="283"/>
      <c r="EC128" s="283"/>
      <c r="ED128" s="283"/>
      <c r="EE128" s="283"/>
      <c r="EF128" s="283"/>
      <c r="EG128" s="283"/>
    </row>
    <row r="129" spans="2:137" s="305" customFormat="1">
      <c r="B129" s="204"/>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83"/>
      <c r="DQ129" s="283"/>
      <c r="DR129" s="283"/>
      <c r="DS129" s="283"/>
      <c r="DT129" s="283"/>
      <c r="DU129" s="283"/>
      <c r="DV129" s="283"/>
      <c r="DW129" s="283"/>
      <c r="DX129" s="283"/>
      <c r="DY129" s="283"/>
      <c r="DZ129" s="283"/>
      <c r="EA129" s="283"/>
      <c r="EB129" s="283"/>
      <c r="EC129" s="283"/>
      <c r="ED129" s="283"/>
      <c r="EE129" s="283"/>
      <c r="EF129" s="283"/>
      <c r="EG129" s="283"/>
    </row>
    <row r="130" spans="2:137" s="305" customFormat="1">
      <c r="B130" s="204"/>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83"/>
      <c r="DQ130" s="283"/>
      <c r="DR130" s="283"/>
      <c r="DS130" s="283"/>
      <c r="DT130" s="283"/>
      <c r="DU130" s="283"/>
      <c r="DV130" s="283"/>
      <c r="DW130" s="283"/>
      <c r="DX130" s="283"/>
      <c r="DY130" s="283"/>
      <c r="DZ130" s="283"/>
      <c r="EA130" s="283"/>
      <c r="EB130" s="283"/>
      <c r="EC130" s="283"/>
      <c r="ED130" s="283"/>
      <c r="EE130" s="283"/>
      <c r="EF130" s="283"/>
      <c r="EG130" s="283"/>
    </row>
    <row r="131" spans="2:137" s="305" customFormat="1">
      <c r="B131" s="204"/>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83"/>
      <c r="DQ131" s="283"/>
      <c r="DR131" s="283"/>
      <c r="DS131" s="283"/>
      <c r="DT131" s="283"/>
      <c r="DU131" s="283"/>
      <c r="DV131" s="283"/>
      <c r="DW131" s="283"/>
      <c r="DX131" s="283"/>
      <c r="DY131" s="283"/>
      <c r="DZ131" s="283"/>
      <c r="EA131" s="283"/>
      <c r="EB131" s="283"/>
      <c r="EC131" s="283"/>
      <c r="ED131" s="283"/>
      <c r="EE131" s="283"/>
      <c r="EF131" s="283"/>
      <c r="EG131" s="283"/>
    </row>
    <row r="132" spans="2:137" s="305" customFormat="1">
      <c r="B132" s="204"/>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83"/>
      <c r="DQ132" s="283"/>
      <c r="DR132" s="283"/>
      <c r="DS132" s="283"/>
      <c r="DT132" s="283"/>
      <c r="DU132" s="283"/>
      <c r="DV132" s="283"/>
      <c r="DW132" s="283"/>
      <c r="DX132" s="283"/>
      <c r="DY132" s="283"/>
      <c r="DZ132" s="283"/>
      <c r="EA132" s="283"/>
      <c r="EB132" s="283"/>
      <c r="EC132" s="283"/>
      <c r="ED132" s="283"/>
      <c r="EE132" s="283"/>
      <c r="EF132" s="283"/>
      <c r="EG132" s="283"/>
    </row>
    <row r="133" spans="2:137" s="305" customFormat="1">
      <c r="B133" s="204"/>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83"/>
      <c r="DQ133" s="283"/>
      <c r="DR133" s="283"/>
      <c r="DS133" s="283"/>
      <c r="DT133" s="283"/>
      <c r="DU133" s="283"/>
      <c r="DV133" s="283"/>
      <c r="DW133" s="283"/>
      <c r="DX133" s="283"/>
      <c r="DY133" s="283"/>
      <c r="DZ133" s="283"/>
      <c r="EA133" s="283"/>
      <c r="EB133" s="283"/>
      <c r="EC133" s="283"/>
      <c r="ED133" s="283"/>
      <c r="EE133" s="283"/>
      <c r="EF133" s="283"/>
      <c r="EG133" s="283"/>
    </row>
    <row r="134" spans="2:137" s="305" customFormat="1">
      <c r="B134" s="204"/>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83"/>
      <c r="DQ134" s="283"/>
      <c r="DR134" s="283"/>
      <c r="DS134" s="283"/>
      <c r="DT134" s="283"/>
      <c r="DU134" s="283"/>
      <c r="DV134" s="283"/>
      <c r="DW134" s="283"/>
      <c r="DX134" s="283"/>
      <c r="DY134" s="283"/>
      <c r="DZ134" s="283"/>
      <c r="EA134" s="283"/>
      <c r="EB134" s="283"/>
      <c r="EC134" s="283"/>
      <c r="ED134" s="283"/>
      <c r="EE134" s="283"/>
      <c r="EF134" s="283"/>
      <c r="EG134" s="283"/>
    </row>
    <row r="135" spans="2:137" s="305" customFormat="1">
      <c r="B135" s="204"/>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c r="EA135" s="283"/>
      <c r="EB135" s="283"/>
      <c r="EC135" s="283"/>
      <c r="ED135" s="283"/>
      <c r="EE135" s="283"/>
      <c r="EF135" s="283"/>
      <c r="EG135" s="283"/>
    </row>
    <row r="136" spans="2:137" s="305" customFormat="1">
      <c r="B136" s="204"/>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J136" s="283"/>
      <c r="CK136" s="283"/>
      <c r="CL136" s="283"/>
      <c r="CM136" s="283"/>
      <c r="CN136" s="283"/>
      <c r="CO136" s="283"/>
      <c r="CP136" s="283"/>
      <c r="CQ136" s="283"/>
      <c r="CR136" s="283"/>
      <c r="CS136" s="283"/>
      <c r="CT136" s="283"/>
      <c r="CU136" s="283"/>
      <c r="CV136" s="283"/>
      <c r="CW136" s="283"/>
      <c r="CX136" s="283"/>
      <c r="CY136" s="283"/>
      <c r="CZ136" s="283"/>
      <c r="DA136" s="283"/>
      <c r="DB136" s="283"/>
      <c r="DC136" s="283"/>
      <c r="DD136" s="283"/>
      <c r="DE136" s="283"/>
      <c r="DF136" s="283"/>
      <c r="DG136" s="283"/>
      <c r="DH136" s="283"/>
      <c r="DI136" s="283"/>
      <c r="DJ136" s="283"/>
      <c r="DK136" s="283"/>
      <c r="DL136" s="283"/>
      <c r="DM136" s="283"/>
      <c r="DN136" s="283"/>
      <c r="DO136" s="283"/>
      <c r="DP136" s="283"/>
      <c r="DQ136" s="283"/>
      <c r="DR136" s="283"/>
      <c r="DS136" s="283"/>
      <c r="DT136" s="283"/>
      <c r="DU136" s="283"/>
      <c r="DV136" s="283"/>
      <c r="DW136" s="283"/>
      <c r="DX136" s="283"/>
      <c r="DY136" s="283"/>
      <c r="DZ136" s="283"/>
      <c r="EA136" s="283"/>
      <c r="EB136" s="283"/>
      <c r="EC136" s="283"/>
      <c r="ED136" s="283"/>
      <c r="EE136" s="283"/>
      <c r="EF136" s="283"/>
      <c r="EG136" s="283"/>
    </row>
    <row r="137" spans="2:137" s="305" customFormat="1">
      <c r="B137" s="204"/>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c r="CF137" s="283"/>
      <c r="CG137" s="283"/>
      <c r="CH137" s="283"/>
      <c r="CI137" s="283"/>
      <c r="CJ137" s="283"/>
      <c r="CK137" s="283"/>
      <c r="CL137" s="283"/>
      <c r="CM137" s="283"/>
      <c r="CN137" s="283"/>
      <c r="CO137" s="283"/>
      <c r="CP137" s="283"/>
      <c r="CQ137" s="283"/>
      <c r="CR137" s="283"/>
      <c r="CS137" s="283"/>
      <c r="CT137" s="283"/>
      <c r="CU137" s="283"/>
      <c r="CV137" s="283"/>
      <c r="CW137" s="283"/>
      <c r="CX137" s="283"/>
      <c r="CY137" s="283"/>
      <c r="CZ137" s="283"/>
      <c r="DA137" s="283"/>
      <c r="DB137" s="283"/>
      <c r="DC137" s="283"/>
      <c r="DD137" s="283"/>
      <c r="DE137" s="283"/>
      <c r="DF137" s="283"/>
      <c r="DG137" s="283"/>
      <c r="DH137" s="283"/>
      <c r="DI137" s="283"/>
      <c r="DJ137" s="283"/>
      <c r="DK137" s="283"/>
      <c r="DL137" s="283"/>
      <c r="DM137" s="283"/>
      <c r="DN137" s="283"/>
      <c r="DO137" s="283"/>
      <c r="DP137" s="283"/>
      <c r="DQ137" s="283"/>
      <c r="DR137" s="283"/>
      <c r="DS137" s="283"/>
      <c r="DT137" s="283"/>
      <c r="DU137" s="283"/>
      <c r="DV137" s="283"/>
      <c r="DW137" s="283"/>
      <c r="DX137" s="283"/>
      <c r="DY137" s="283"/>
      <c r="DZ137" s="283"/>
      <c r="EA137" s="283"/>
      <c r="EB137" s="283"/>
      <c r="EC137" s="283"/>
      <c r="ED137" s="283"/>
      <c r="EE137" s="283"/>
      <c r="EF137" s="283"/>
      <c r="EG137" s="283"/>
    </row>
    <row r="138" spans="2:137" s="305" customFormat="1">
      <c r="B138" s="204"/>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c r="BY138" s="283"/>
      <c r="BZ138" s="283"/>
      <c r="CA138" s="283"/>
      <c r="CB138" s="283"/>
      <c r="CC138" s="283"/>
      <c r="CD138" s="283"/>
      <c r="CE138" s="283"/>
      <c r="CF138" s="283"/>
      <c r="CG138" s="283"/>
      <c r="CH138" s="283"/>
      <c r="CI138" s="283"/>
      <c r="CJ138" s="283"/>
      <c r="CK138" s="283"/>
      <c r="CL138" s="283"/>
      <c r="CM138" s="283"/>
      <c r="CN138" s="283"/>
      <c r="CO138" s="283"/>
      <c r="CP138" s="283"/>
      <c r="CQ138" s="283"/>
      <c r="CR138" s="283"/>
      <c r="CS138" s="283"/>
      <c r="CT138" s="283"/>
      <c r="CU138" s="283"/>
      <c r="CV138" s="283"/>
      <c r="CW138" s="283"/>
      <c r="CX138" s="283"/>
      <c r="CY138" s="283"/>
      <c r="CZ138" s="283"/>
      <c r="DA138" s="283"/>
      <c r="DB138" s="283"/>
      <c r="DC138" s="283"/>
      <c r="DD138" s="283"/>
      <c r="DE138" s="283"/>
      <c r="DF138" s="283"/>
      <c r="DG138" s="283"/>
      <c r="DH138" s="283"/>
      <c r="DI138" s="283"/>
      <c r="DJ138" s="283"/>
      <c r="DK138" s="283"/>
      <c r="DL138" s="283"/>
      <c r="DM138" s="283"/>
      <c r="DN138" s="283"/>
      <c r="DO138" s="283"/>
      <c r="DP138" s="283"/>
      <c r="DQ138" s="283"/>
      <c r="DR138" s="283"/>
      <c r="DS138" s="283"/>
      <c r="DT138" s="283"/>
      <c r="DU138" s="283"/>
      <c r="DV138" s="283"/>
      <c r="DW138" s="283"/>
      <c r="DX138" s="283"/>
      <c r="DY138" s="283"/>
      <c r="DZ138" s="283"/>
      <c r="EA138" s="283"/>
      <c r="EB138" s="283"/>
      <c r="EC138" s="283"/>
      <c r="ED138" s="283"/>
      <c r="EE138" s="283"/>
      <c r="EF138" s="283"/>
      <c r="EG138" s="283"/>
    </row>
    <row r="139" spans="2:137" s="305" customFormat="1">
      <c r="B139" s="204"/>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3"/>
      <c r="CE139" s="283"/>
      <c r="CF139" s="283"/>
      <c r="CG139" s="283"/>
      <c r="CH139" s="283"/>
      <c r="CI139" s="283"/>
      <c r="CJ139" s="283"/>
      <c r="CK139" s="283"/>
      <c r="CL139" s="283"/>
      <c r="CM139" s="283"/>
      <c r="CN139" s="283"/>
      <c r="CO139" s="283"/>
      <c r="CP139" s="283"/>
      <c r="CQ139" s="283"/>
      <c r="CR139" s="283"/>
      <c r="CS139" s="283"/>
      <c r="CT139" s="283"/>
      <c r="CU139" s="283"/>
      <c r="CV139" s="283"/>
      <c r="CW139" s="283"/>
      <c r="CX139" s="283"/>
      <c r="CY139" s="283"/>
      <c r="CZ139" s="283"/>
      <c r="DA139" s="283"/>
      <c r="DB139" s="283"/>
      <c r="DC139" s="283"/>
      <c r="DD139" s="283"/>
      <c r="DE139" s="283"/>
      <c r="DF139" s="283"/>
      <c r="DG139" s="283"/>
      <c r="DH139" s="283"/>
      <c r="DI139" s="283"/>
      <c r="DJ139" s="283"/>
      <c r="DK139" s="283"/>
      <c r="DL139" s="283"/>
      <c r="DM139" s="283"/>
      <c r="DN139" s="283"/>
      <c r="DO139" s="283"/>
      <c r="DP139" s="283"/>
      <c r="DQ139" s="283"/>
      <c r="DR139" s="283"/>
      <c r="DS139" s="283"/>
      <c r="DT139" s="283"/>
      <c r="DU139" s="283"/>
      <c r="DV139" s="283"/>
      <c r="DW139" s="283"/>
      <c r="DX139" s="283"/>
      <c r="DY139" s="283"/>
      <c r="DZ139" s="283"/>
      <c r="EA139" s="283"/>
      <c r="EB139" s="283"/>
      <c r="EC139" s="283"/>
      <c r="ED139" s="283"/>
      <c r="EE139" s="283"/>
      <c r="EF139" s="283"/>
      <c r="EG139" s="283"/>
    </row>
    <row r="140" spans="2:137" s="305" customFormat="1">
      <c r="B140" s="204"/>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283"/>
      <c r="BL140" s="283"/>
      <c r="BM140" s="283"/>
      <c r="BN140" s="283"/>
      <c r="BO140" s="283"/>
      <c r="BP140" s="283"/>
      <c r="BQ140" s="283"/>
      <c r="BR140" s="283"/>
      <c r="BS140" s="283"/>
      <c r="BT140" s="283"/>
      <c r="BU140" s="283"/>
      <c r="BV140" s="283"/>
      <c r="BW140" s="283"/>
      <c r="BX140" s="283"/>
      <c r="BY140" s="283"/>
      <c r="BZ140" s="283"/>
      <c r="CA140" s="283"/>
      <c r="CB140" s="283"/>
      <c r="CC140" s="283"/>
      <c r="CD140" s="283"/>
      <c r="CE140" s="283"/>
      <c r="CF140" s="283"/>
      <c r="CG140" s="283"/>
      <c r="CH140" s="283"/>
      <c r="CI140" s="283"/>
      <c r="CJ140" s="283"/>
      <c r="CK140" s="283"/>
      <c r="CL140" s="283"/>
      <c r="CM140" s="283"/>
      <c r="CN140" s="283"/>
      <c r="CO140" s="283"/>
      <c r="CP140" s="283"/>
      <c r="CQ140" s="283"/>
      <c r="CR140" s="283"/>
      <c r="CS140" s="283"/>
      <c r="CT140" s="283"/>
      <c r="CU140" s="283"/>
      <c r="CV140" s="283"/>
      <c r="CW140" s="283"/>
      <c r="CX140" s="283"/>
      <c r="CY140" s="283"/>
      <c r="CZ140" s="283"/>
      <c r="DA140" s="283"/>
      <c r="DB140" s="283"/>
      <c r="DC140" s="283"/>
      <c r="DD140" s="283"/>
      <c r="DE140" s="283"/>
      <c r="DF140" s="283"/>
      <c r="DG140" s="283"/>
      <c r="DH140" s="283"/>
      <c r="DI140" s="283"/>
      <c r="DJ140" s="283"/>
      <c r="DK140" s="283"/>
      <c r="DL140" s="283"/>
      <c r="DM140" s="283"/>
      <c r="DN140" s="283"/>
      <c r="DO140" s="283"/>
      <c r="DP140" s="283"/>
      <c r="DQ140" s="283"/>
      <c r="DR140" s="283"/>
      <c r="DS140" s="283"/>
      <c r="DT140" s="283"/>
      <c r="DU140" s="283"/>
      <c r="DV140" s="283"/>
      <c r="DW140" s="283"/>
      <c r="DX140" s="283"/>
      <c r="DY140" s="283"/>
      <c r="DZ140" s="283"/>
      <c r="EA140" s="283"/>
      <c r="EB140" s="283"/>
      <c r="EC140" s="283"/>
      <c r="ED140" s="283"/>
      <c r="EE140" s="283"/>
      <c r="EF140" s="283"/>
      <c r="EG140" s="283"/>
    </row>
    <row r="141" spans="2:137" s="305" customFormat="1">
      <c r="B141" s="204"/>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3"/>
      <c r="CE141" s="283"/>
      <c r="CF141" s="283"/>
      <c r="CG141" s="283"/>
      <c r="CH141" s="283"/>
      <c r="CI141" s="283"/>
      <c r="CJ141" s="283"/>
      <c r="CK141" s="283"/>
      <c r="CL141" s="283"/>
      <c r="CM141" s="283"/>
      <c r="CN141" s="283"/>
      <c r="CO141" s="283"/>
      <c r="CP141" s="283"/>
      <c r="CQ141" s="283"/>
      <c r="CR141" s="283"/>
      <c r="CS141" s="283"/>
      <c r="CT141" s="283"/>
      <c r="CU141" s="283"/>
      <c r="CV141" s="283"/>
      <c r="CW141" s="283"/>
      <c r="CX141" s="283"/>
      <c r="CY141" s="283"/>
      <c r="CZ141" s="283"/>
      <c r="DA141" s="283"/>
      <c r="DB141" s="283"/>
      <c r="DC141" s="283"/>
      <c r="DD141" s="283"/>
      <c r="DE141" s="283"/>
      <c r="DF141" s="283"/>
      <c r="DG141" s="283"/>
      <c r="DH141" s="283"/>
      <c r="DI141" s="283"/>
      <c r="DJ141" s="283"/>
      <c r="DK141" s="283"/>
      <c r="DL141" s="283"/>
      <c r="DM141" s="283"/>
      <c r="DN141" s="283"/>
      <c r="DO141" s="283"/>
      <c r="DP141" s="283"/>
      <c r="DQ141" s="283"/>
      <c r="DR141" s="283"/>
      <c r="DS141" s="283"/>
      <c r="DT141" s="283"/>
      <c r="DU141" s="283"/>
      <c r="DV141" s="283"/>
      <c r="DW141" s="283"/>
      <c r="DX141" s="283"/>
      <c r="DY141" s="283"/>
      <c r="DZ141" s="283"/>
      <c r="EA141" s="283"/>
      <c r="EB141" s="283"/>
      <c r="EC141" s="283"/>
      <c r="ED141" s="283"/>
      <c r="EE141" s="283"/>
      <c r="EF141" s="283"/>
      <c r="EG141" s="283"/>
    </row>
    <row r="142" spans="2:137" s="305" customFormat="1">
      <c r="B142" s="204"/>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283"/>
      <c r="BL142" s="283"/>
      <c r="BM142" s="283"/>
      <c r="BN142" s="283"/>
      <c r="BO142" s="283"/>
      <c r="BP142" s="283"/>
      <c r="BQ142" s="283"/>
      <c r="BR142" s="283"/>
      <c r="BS142" s="283"/>
      <c r="BT142" s="283"/>
      <c r="BU142" s="283"/>
      <c r="BV142" s="283"/>
      <c r="BW142" s="283"/>
      <c r="BX142" s="283"/>
      <c r="BY142" s="283"/>
      <c r="BZ142" s="283"/>
      <c r="CA142" s="283"/>
      <c r="CB142" s="283"/>
      <c r="CC142" s="283"/>
      <c r="CD142" s="283"/>
      <c r="CE142" s="283"/>
      <c r="CF142" s="283"/>
      <c r="CG142" s="283"/>
      <c r="CH142" s="283"/>
      <c r="CI142" s="283"/>
      <c r="CJ142" s="283"/>
      <c r="CK142" s="283"/>
      <c r="CL142" s="283"/>
      <c r="CM142" s="283"/>
      <c r="CN142" s="283"/>
      <c r="CO142" s="283"/>
      <c r="CP142" s="283"/>
      <c r="CQ142" s="283"/>
      <c r="CR142" s="283"/>
      <c r="CS142" s="283"/>
      <c r="CT142" s="283"/>
      <c r="CU142" s="283"/>
      <c r="CV142" s="283"/>
      <c r="CW142" s="283"/>
      <c r="CX142" s="283"/>
      <c r="CY142" s="283"/>
      <c r="CZ142" s="283"/>
      <c r="DA142" s="283"/>
      <c r="DB142" s="283"/>
      <c r="DC142" s="283"/>
      <c r="DD142" s="283"/>
      <c r="DE142" s="283"/>
      <c r="DF142" s="283"/>
      <c r="DG142" s="283"/>
      <c r="DH142" s="283"/>
      <c r="DI142" s="283"/>
      <c r="DJ142" s="283"/>
      <c r="DK142" s="283"/>
      <c r="DL142" s="283"/>
      <c r="DM142" s="283"/>
      <c r="DN142" s="283"/>
      <c r="DO142" s="283"/>
      <c r="DP142" s="283"/>
      <c r="DQ142" s="283"/>
      <c r="DR142" s="283"/>
      <c r="DS142" s="283"/>
      <c r="DT142" s="283"/>
      <c r="DU142" s="283"/>
      <c r="DV142" s="283"/>
      <c r="DW142" s="283"/>
      <c r="DX142" s="283"/>
      <c r="DY142" s="283"/>
      <c r="DZ142" s="283"/>
      <c r="EA142" s="283"/>
      <c r="EB142" s="283"/>
      <c r="EC142" s="283"/>
      <c r="ED142" s="283"/>
      <c r="EE142" s="283"/>
      <c r="EF142" s="283"/>
      <c r="EG142" s="283"/>
    </row>
    <row r="143" spans="2:137" s="305" customFormat="1">
      <c r="B143" s="204"/>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283"/>
      <c r="BL143" s="283"/>
      <c r="BM143" s="283"/>
      <c r="BN143" s="283"/>
      <c r="BO143" s="283"/>
      <c r="BP143" s="283"/>
      <c r="BQ143" s="283"/>
      <c r="BR143" s="283"/>
      <c r="BS143" s="283"/>
      <c r="BT143" s="283"/>
      <c r="BU143" s="283"/>
      <c r="BV143" s="283"/>
      <c r="BW143" s="283"/>
      <c r="BX143" s="283"/>
      <c r="BY143" s="283"/>
      <c r="BZ143" s="283"/>
      <c r="CA143" s="283"/>
      <c r="CB143" s="283"/>
      <c r="CC143" s="283"/>
      <c r="CD143" s="283"/>
      <c r="CE143" s="283"/>
      <c r="CF143" s="283"/>
      <c r="CG143" s="283"/>
      <c r="CH143" s="283"/>
      <c r="CI143" s="283"/>
      <c r="CJ143" s="283"/>
      <c r="CK143" s="283"/>
      <c r="CL143" s="283"/>
      <c r="CM143" s="283"/>
      <c r="CN143" s="283"/>
      <c r="CO143" s="283"/>
      <c r="CP143" s="283"/>
      <c r="CQ143" s="283"/>
      <c r="CR143" s="283"/>
      <c r="CS143" s="283"/>
      <c r="CT143" s="283"/>
      <c r="CU143" s="283"/>
      <c r="CV143" s="283"/>
      <c r="CW143" s="283"/>
      <c r="CX143" s="283"/>
      <c r="CY143" s="283"/>
      <c r="CZ143" s="283"/>
      <c r="DA143" s="283"/>
      <c r="DB143" s="283"/>
      <c r="DC143" s="283"/>
      <c r="DD143" s="283"/>
      <c r="DE143" s="283"/>
      <c r="DF143" s="283"/>
      <c r="DG143" s="283"/>
      <c r="DH143" s="283"/>
      <c r="DI143" s="283"/>
      <c r="DJ143" s="283"/>
      <c r="DK143" s="283"/>
      <c r="DL143" s="283"/>
      <c r="DM143" s="283"/>
      <c r="DN143" s="283"/>
      <c r="DO143" s="283"/>
      <c r="DP143" s="283"/>
      <c r="DQ143" s="283"/>
      <c r="DR143" s="283"/>
      <c r="DS143" s="283"/>
      <c r="DT143" s="283"/>
      <c r="DU143" s="283"/>
      <c r="DV143" s="283"/>
      <c r="DW143" s="283"/>
      <c r="DX143" s="283"/>
      <c r="DY143" s="283"/>
      <c r="DZ143" s="283"/>
      <c r="EA143" s="283"/>
      <c r="EB143" s="283"/>
      <c r="EC143" s="283"/>
      <c r="ED143" s="283"/>
      <c r="EE143" s="283"/>
      <c r="EF143" s="283"/>
      <c r="EG143" s="283"/>
    </row>
    <row r="144" spans="2:137" s="305" customFormat="1">
      <c r="B144" s="204"/>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283"/>
      <c r="CA144" s="283"/>
      <c r="CB144" s="283"/>
      <c r="CC144" s="283"/>
      <c r="CD144" s="283"/>
      <c r="CE144" s="283"/>
      <c r="CF144" s="283"/>
      <c r="CG144" s="283"/>
      <c r="CH144" s="283"/>
      <c r="CI144" s="283"/>
      <c r="CJ144" s="283"/>
      <c r="CK144" s="283"/>
      <c r="CL144" s="283"/>
      <c r="CM144" s="283"/>
      <c r="CN144" s="283"/>
      <c r="CO144" s="283"/>
      <c r="CP144" s="283"/>
      <c r="CQ144" s="283"/>
      <c r="CR144" s="283"/>
      <c r="CS144" s="283"/>
      <c r="CT144" s="283"/>
      <c r="CU144" s="283"/>
      <c r="CV144" s="283"/>
      <c r="CW144" s="283"/>
      <c r="CX144" s="283"/>
      <c r="CY144" s="283"/>
      <c r="CZ144" s="283"/>
      <c r="DA144" s="283"/>
      <c r="DB144" s="283"/>
      <c r="DC144" s="283"/>
      <c r="DD144" s="283"/>
      <c r="DE144" s="283"/>
      <c r="DF144" s="283"/>
      <c r="DG144" s="283"/>
      <c r="DH144" s="283"/>
      <c r="DI144" s="283"/>
      <c r="DJ144" s="283"/>
      <c r="DK144" s="283"/>
      <c r="DL144" s="283"/>
      <c r="DM144" s="283"/>
      <c r="DN144" s="283"/>
      <c r="DO144" s="283"/>
      <c r="DP144" s="283"/>
      <c r="DQ144" s="283"/>
      <c r="DR144" s="283"/>
      <c r="DS144" s="283"/>
      <c r="DT144" s="283"/>
      <c r="DU144" s="283"/>
      <c r="DV144" s="283"/>
      <c r="DW144" s="283"/>
      <c r="DX144" s="283"/>
      <c r="DY144" s="283"/>
      <c r="DZ144" s="283"/>
      <c r="EA144" s="283"/>
      <c r="EB144" s="283"/>
      <c r="EC144" s="283"/>
      <c r="ED144" s="283"/>
      <c r="EE144" s="283"/>
      <c r="EF144" s="283"/>
      <c r="EG144" s="283"/>
    </row>
    <row r="145" spans="2:137" s="305" customFormat="1">
      <c r="B145" s="204"/>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283"/>
      <c r="CA145" s="283"/>
      <c r="CB145" s="283"/>
      <c r="CC145" s="283"/>
      <c r="CD145" s="283"/>
      <c r="CE145" s="283"/>
      <c r="CF145" s="283"/>
      <c r="CG145" s="283"/>
      <c r="CH145" s="283"/>
      <c r="CI145" s="283"/>
      <c r="CJ145" s="283"/>
      <c r="CK145" s="283"/>
      <c r="CL145" s="283"/>
      <c r="CM145" s="283"/>
      <c r="CN145" s="283"/>
      <c r="CO145" s="283"/>
      <c r="CP145" s="283"/>
      <c r="CQ145" s="283"/>
      <c r="CR145" s="283"/>
      <c r="CS145" s="283"/>
      <c r="CT145" s="283"/>
      <c r="CU145" s="283"/>
      <c r="CV145" s="283"/>
      <c r="CW145" s="283"/>
      <c r="CX145" s="283"/>
      <c r="CY145" s="283"/>
      <c r="CZ145" s="283"/>
      <c r="DA145" s="283"/>
      <c r="DB145" s="283"/>
      <c r="DC145" s="283"/>
      <c r="DD145" s="283"/>
      <c r="DE145" s="283"/>
      <c r="DF145" s="283"/>
      <c r="DG145" s="283"/>
      <c r="DH145" s="283"/>
      <c r="DI145" s="283"/>
      <c r="DJ145" s="283"/>
      <c r="DK145" s="283"/>
      <c r="DL145" s="283"/>
      <c r="DM145" s="283"/>
      <c r="DN145" s="283"/>
      <c r="DO145" s="283"/>
      <c r="DP145" s="283"/>
      <c r="DQ145" s="283"/>
      <c r="DR145" s="283"/>
      <c r="DS145" s="283"/>
      <c r="DT145" s="283"/>
      <c r="DU145" s="283"/>
      <c r="DV145" s="283"/>
      <c r="DW145" s="283"/>
      <c r="DX145" s="283"/>
      <c r="DY145" s="283"/>
      <c r="DZ145" s="283"/>
      <c r="EA145" s="283"/>
      <c r="EB145" s="283"/>
      <c r="EC145" s="283"/>
      <c r="ED145" s="283"/>
      <c r="EE145" s="283"/>
      <c r="EF145" s="283"/>
      <c r="EG145" s="283"/>
    </row>
    <row r="146" spans="2:137" s="305" customFormat="1">
      <c r="B146" s="204"/>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3"/>
      <c r="CE146" s="283"/>
      <c r="CF146" s="283"/>
      <c r="CG146" s="283"/>
      <c r="CH146" s="283"/>
      <c r="CI146" s="283"/>
      <c r="CJ146" s="283"/>
      <c r="CK146" s="283"/>
      <c r="CL146" s="283"/>
      <c r="CM146" s="283"/>
      <c r="CN146" s="283"/>
      <c r="CO146" s="283"/>
      <c r="CP146" s="283"/>
      <c r="CQ146" s="283"/>
      <c r="CR146" s="283"/>
      <c r="CS146" s="283"/>
      <c r="CT146" s="283"/>
      <c r="CU146" s="283"/>
      <c r="CV146" s="283"/>
      <c r="CW146" s="283"/>
      <c r="CX146" s="283"/>
      <c r="CY146" s="283"/>
      <c r="CZ146" s="283"/>
      <c r="DA146" s="283"/>
      <c r="DB146" s="283"/>
      <c r="DC146" s="283"/>
      <c r="DD146" s="283"/>
      <c r="DE146" s="283"/>
      <c r="DF146" s="283"/>
      <c r="DG146" s="283"/>
      <c r="DH146" s="283"/>
      <c r="DI146" s="283"/>
      <c r="DJ146" s="283"/>
      <c r="DK146" s="283"/>
      <c r="DL146" s="283"/>
      <c r="DM146" s="283"/>
      <c r="DN146" s="283"/>
      <c r="DO146" s="283"/>
      <c r="DP146" s="283"/>
      <c r="DQ146" s="283"/>
      <c r="DR146" s="283"/>
      <c r="DS146" s="283"/>
      <c r="DT146" s="283"/>
      <c r="DU146" s="283"/>
      <c r="DV146" s="283"/>
      <c r="DW146" s="283"/>
      <c r="DX146" s="283"/>
      <c r="DY146" s="283"/>
      <c r="DZ146" s="283"/>
      <c r="EA146" s="283"/>
      <c r="EB146" s="283"/>
      <c r="EC146" s="283"/>
      <c r="ED146" s="283"/>
      <c r="EE146" s="283"/>
      <c r="EF146" s="283"/>
      <c r="EG146" s="283"/>
    </row>
    <row r="147" spans="2:137" s="305" customFormat="1">
      <c r="B147" s="204"/>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3"/>
      <c r="CE147" s="283"/>
      <c r="CF147" s="283"/>
      <c r="CG147" s="283"/>
      <c r="CH147" s="283"/>
      <c r="CI147" s="283"/>
      <c r="CJ147" s="283"/>
      <c r="CK147" s="283"/>
      <c r="CL147" s="283"/>
      <c r="CM147" s="283"/>
      <c r="CN147" s="283"/>
      <c r="CO147" s="283"/>
      <c r="CP147" s="283"/>
      <c r="CQ147" s="283"/>
      <c r="CR147" s="283"/>
      <c r="CS147" s="283"/>
      <c r="CT147" s="283"/>
      <c r="CU147" s="283"/>
      <c r="CV147" s="283"/>
      <c r="CW147" s="283"/>
      <c r="CX147" s="283"/>
      <c r="CY147" s="283"/>
      <c r="CZ147" s="283"/>
      <c r="DA147" s="283"/>
      <c r="DB147" s="283"/>
      <c r="DC147" s="283"/>
      <c r="DD147" s="283"/>
      <c r="DE147" s="283"/>
      <c r="DF147" s="283"/>
      <c r="DG147" s="283"/>
      <c r="DH147" s="283"/>
      <c r="DI147" s="283"/>
      <c r="DJ147" s="283"/>
      <c r="DK147" s="283"/>
      <c r="DL147" s="283"/>
      <c r="DM147" s="283"/>
      <c r="DN147" s="283"/>
      <c r="DO147" s="283"/>
      <c r="DP147" s="283"/>
      <c r="DQ147" s="283"/>
      <c r="DR147" s="283"/>
      <c r="DS147" s="283"/>
      <c r="DT147" s="283"/>
      <c r="DU147" s="283"/>
      <c r="DV147" s="283"/>
      <c r="DW147" s="283"/>
      <c r="DX147" s="283"/>
      <c r="DY147" s="283"/>
      <c r="DZ147" s="283"/>
      <c r="EA147" s="283"/>
      <c r="EB147" s="283"/>
      <c r="EC147" s="283"/>
      <c r="ED147" s="283"/>
      <c r="EE147" s="283"/>
      <c r="EF147" s="283"/>
      <c r="EG147" s="283"/>
    </row>
    <row r="148" spans="2:137" s="305" customFormat="1">
      <c r="B148" s="204"/>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c r="BY148" s="283"/>
      <c r="BZ148" s="283"/>
      <c r="CA148" s="283"/>
      <c r="CB148" s="283"/>
      <c r="CC148" s="283"/>
      <c r="CD148" s="283"/>
      <c r="CE148" s="283"/>
      <c r="CF148" s="283"/>
      <c r="CG148" s="283"/>
      <c r="CH148" s="283"/>
      <c r="CI148" s="283"/>
      <c r="CJ148" s="283"/>
      <c r="CK148" s="283"/>
      <c r="CL148" s="283"/>
      <c r="CM148" s="283"/>
      <c r="CN148" s="283"/>
      <c r="CO148" s="283"/>
      <c r="CP148" s="283"/>
      <c r="CQ148" s="283"/>
      <c r="CR148" s="283"/>
      <c r="CS148" s="283"/>
      <c r="CT148" s="283"/>
      <c r="CU148" s="283"/>
      <c r="CV148" s="283"/>
      <c r="CW148" s="283"/>
      <c r="CX148" s="283"/>
      <c r="CY148" s="283"/>
      <c r="CZ148" s="283"/>
      <c r="DA148" s="283"/>
      <c r="DB148" s="283"/>
      <c r="DC148" s="283"/>
      <c r="DD148" s="283"/>
      <c r="DE148" s="283"/>
      <c r="DF148" s="283"/>
      <c r="DG148" s="283"/>
      <c r="DH148" s="283"/>
      <c r="DI148" s="283"/>
      <c r="DJ148" s="283"/>
      <c r="DK148" s="283"/>
      <c r="DL148" s="283"/>
      <c r="DM148" s="283"/>
      <c r="DN148" s="283"/>
      <c r="DO148" s="283"/>
      <c r="DP148" s="283"/>
      <c r="DQ148" s="283"/>
      <c r="DR148" s="283"/>
      <c r="DS148" s="283"/>
      <c r="DT148" s="283"/>
      <c r="DU148" s="283"/>
      <c r="DV148" s="283"/>
      <c r="DW148" s="283"/>
      <c r="DX148" s="283"/>
      <c r="DY148" s="283"/>
      <c r="DZ148" s="283"/>
      <c r="EA148" s="283"/>
      <c r="EB148" s="283"/>
      <c r="EC148" s="283"/>
      <c r="ED148" s="283"/>
      <c r="EE148" s="283"/>
      <c r="EF148" s="283"/>
      <c r="EG148" s="283"/>
    </row>
    <row r="149" spans="2:137" s="305" customFormat="1">
      <c r="B149" s="204"/>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c r="BG149" s="283"/>
      <c r="BH149" s="283"/>
      <c r="BI149" s="283"/>
      <c r="BJ149" s="283"/>
      <c r="BK149" s="283"/>
      <c r="BL149" s="283"/>
      <c r="BM149" s="283"/>
      <c r="BN149" s="283"/>
      <c r="BO149" s="283"/>
      <c r="BP149" s="283"/>
      <c r="BQ149" s="283"/>
      <c r="BR149" s="283"/>
      <c r="BS149" s="283"/>
      <c r="BT149" s="283"/>
      <c r="BU149" s="283"/>
      <c r="BV149" s="283"/>
      <c r="BW149" s="283"/>
      <c r="BX149" s="283"/>
      <c r="BY149" s="283"/>
      <c r="BZ149" s="283"/>
      <c r="CA149" s="283"/>
      <c r="CB149" s="283"/>
      <c r="CC149" s="283"/>
      <c r="CD149" s="283"/>
      <c r="CE149" s="283"/>
      <c r="CF149" s="283"/>
      <c r="CG149" s="283"/>
      <c r="CH149" s="283"/>
      <c r="CI149" s="283"/>
      <c r="CJ149" s="283"/>
      <c r="CK149" s="283"/>
      <c r="CL149" s="283"/>
      <c r="CM149" s="283"/>
      <c r="CN149" s="283"/>
      <c r="CO149" s="283"/>
      <c r="CP149" s="283"/>
      <c r="CQ149" s="283"/>
      <c r="CR149" s="283"/>
      <c r="CS149" s="283"/>
      <c r="CT149" s="283"/>
      <c r="CU149" s="283"/>
      <c r="CV149" s="283"/>
      <c r="CW149" s="283"/>
      <c r="CX149" s="283"/>
      <c r="CY149" s="283"/>
      <c r="CZ149" s="283"/>
      <c r="DA149" s="283"/>
      <c r="DB149" s="283"/>
      <c r="DC149" s="283"/>
      <c r="DD149" s="283"/>
      <c r="DE149" s="283"/>
      <c r="DF149" s="283"/>
      <c r="DG149" s="283"/>
      <c r="DH149" s="283"/>
      <c r="DI149" s="283"/>
      <c r="DJ149" s="283"/>
      <c r="DK149" s="283"/>
      <c r="DL149" s="283"/>
      <c r="DM149" s="283"/>
      <c r="DN149" s="283"/>
      <c r="DO149" s="283"/>
      <c r="DP149" s="283"/>
      <c r="DQ149" s="283"/>
      <c r="DR149" s="283"/>
      <c r="DS149" s="283"/>
      <c r="DT149" s="283"/>
      <c r="DU149" s="283"/>
      <c r="DV149" s="283"/>
      <c r="DW149" s="283"/>
      <c r="DX149" s="283"/>
      <c r="DY149" s="283"/>
      <c r="DZ149" s="283"/>
      <c r="EA149" s="283"/>
      <c r="EB149" s="283"/>
      <c r="EC149" s="283"/>
      <c r="ED149" s="283"/>
      <c r="EE149" s="283"/>
      <c r="EF149" s="283"/>
      <c r="EG149" s="283"/>
    </row>
    <row r="150" spans="2:137" s="305" customFormat="1">
      <c r="B150" s="204"/>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c r="BJ150" s="283"/>
      <c r="BK150" s="283"/>
      <c r="BL150" s="283"/>
      <c r="BM150" s="283"/>
      <c r="BN150" s="283"/>
      <c r="BO150" s="283"/>
      <c r="BP150" s="283"/>
      <c r="BQ150" s="283"/>
      <c r="BR150" s="283"/>
      <c r="BS150" s="283"/>
      <c r="BT150" s="283"/>
      <c r="BU150" s="283"/>
      <c r="BV150" s="283"/>
      <c r="BW150" s="283"/>
      <c r="BX150" s="283"/>
      <c r="BY150" s="283"/>
      <c r="BZ150" s="283"/>
      <c r="CA150" s="283"/>
      <c r="CB150" s="283"/>
      <c r="CC150" s="283"/>
      <c r="CD150" s="283"/>
      <c r="CE150" s="283"/>
      <c r="CF150" s="283"/>
      <c r="CG150" s="283"/>
      <c r="CH150" s="283"/>
      <c r="CI150" s="283"/>
      <c r="CJ150" s="283"/>
      <c r="CK150" s="283"/>
      <c r="CL150" s="283"/>
      <c r="CM150" s="283"/>
      <c r="CN150" s="283"/>
      <c r="CO150" s="283"/>
      <c r="CP150" s="283"/>
      <c r="CQ150" s="283"/>
      <c r="CR150" s="283"/>
      <c r="CS150" s="283"/>
      <c r="CT150" s="283"/>
      <c r="CU150" s="283"/>
      <c r="CV150" s="283"/>
      <c r="CW150" s="283"/>
      <c r="CX150" s="283"/>
      <c r="CY150" s="283"/>
      <c r="CZ150" s="283"/>
      <c r="DA150" s="283"/>
      <c r="DB150" s="283"/>
      <c r="DC150" s="283"/>
      <c r="DD150" s="283"/>
      <c r="DE150" s="283"/>
      <c r="DF150" s="283"/>
      <c r="DG150" s="283"/>
      <c r="DH150" s="283"/>
      <c r="DI150" s="283"/>
      <c r="DJ150" s="283"/>
      <c r="DK150" s="283"/>
      <c r="DL150" s="283"/>
      <c r="DM150" s="283"/>
      <c r="DN150" s="283"/>
      <c r="DO150" s="283"/>
      <c r="DP150" s="283"/>
      <c r="DQ150" s="283"/>
      <c r="DR150" s="283"/>
      <c r="DS150" s="283"/>
      <c r="DT150" s="283"/>
      <c r="DU150" s="283"/>
      <c r="DV150" s="283"/>
      <c r="DW150" s="283"/>
      <c r="DX150" s="283"/>
      <c r="DY150" s="283"/>
      <c r="DZ150" s="283"/>
      <c r="EA150" s="283"/>
      <c r="EB150" s="283"/>
      <c r="EC150" s="283"/>
      <c r="ED150" s="283"/>
      <c r="EE150" s="283"/>
      <c r="EF150" s="283"/>
      <c r="EG150" s="283"/>
    </row>
    <row r="151" spans="2:137" s="305" customFormat="1">
      <c r="B151" s="204"/>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c r="BY151" s="283"/>
      <c r="BZ151" s="283"/>
      <c r="CA151" s="283"/>
      <c r="CB151" s="283"/>
      <c r="CC151" s="283"/>
      <c r="CD151" s="283"/>
      <c r="CE151" s="283"/>
      <c r="CF151" s="283"/>
      <c r="CG151" s="283"/>
      <c r="CH151" s="283"/>
      <c r="CI151" s="283"/>
      <c r="CJ151" s="283"/>
      <c r="CK151" s="283"/>
      <c r="CL151" s="283"/>
      <c r="CM151" s="283"/>
      <c r="CN151" s="283"/>
      <c r="CO151" s="283"/>
      <c r="CP151" s="283"/>
      <c r="CQ151" s="283"/>
      <c r="CR151" s="283"/>
      <c r="CS151" s="283"/>
      <c r="CT151" s="283"/>
      <c r="CU151" s="283"/>
      <c r="CV151" s="283"/>
      <c r="CW151" s="283"/>
      <c r="CX151" s="283"/>
      <c r="CY151" s="283"/>
      <c r="CZ151" s="283"/>
      <c r="DA151" s="283"/>
      <c r="DB151" s="283"/>
      <c r="DC151" s="283"/>
      <c r="DD151" s="283"/>
      <c r="DE151" s="283"/>
      <c r="DF151" s="283"/>
      <c r="DG151" s="283"/>
      <c r="DH151" s="283"/>
      <c r="DI151" s="283"/>
      <c r="DJ151" s="283"/>
      <c r="DK151" s="283"/>
      <c r="DL151" s="283"/>
      <c r="DM151" s="283"/>
      <c r="DN151" s="283"/>
      <c r="DO151" s="283"/>
      <c r="DP151" s="283"/>
      <c r="DQ151" s="283"/>
      <c r="DR151" s="283"/>
      <c r="DS151" s="283"/>
      <c r="DT151" s="283"/>
      <c r="DU151" s="283"/>
      <c r="DV151" s="283"/>
      <c r="DW151" s="283"/>
      <c r="DX151" s="283"/>
      <c r="DY151" s="283"/>
      <c r="DZ151" s="283"/>
      <c r="EA151" s="283"/>
      <c r="EB151" s="283"/>
      <c r="EC151" s="283"/>
      <c r="ED151" s="283"/>
      <c r="EE151" s="283"/>
      <c r="EF151" s="283"/>
      <c r="EG151" s="283"/>
    </row>
    <row r="152" spans="2:137" s="305" customFormat="1">
      <c r="B152" s="204"/>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c r="BF152" s="283"/>
      <c r="BG152" s="283"/>
      <c r="BH152" s="283"/>
      <c r="BI152" s="283"/>
      <c r="BJ152" s="283"/>
      <c r="BK152" s="283"/>
      <c r="BL152" s="283"/>
      <c r="BM152" s="283"/>
      <c r="BN152" s="283"/>
      <c r="BO152" s="283"/>
      <c r="BP152" s="283"/>
      <c r="BQ152" s="283"/>
      <c r="BR152" s="283"/>
      <c r="BS152" s="283"/>
      <c r="BT152" s="283"/>
      <c r="BU152" s="283"/>
      <c r="BV152" s="283"/>
      <c r="BW152" s="283"/>
      <c r="BX152" s="283"/>
      <c r="BY152" s="283"/>
      <c r="BZ152" s="283"/>
      <c r="CA152" s="283"/>
      <c r="CB152" s="283"/>
      <c r="CC152" s="283"/>
      <c r="CD152" s="283"/>
      <c r="CE152" s="283"/>
      <c r="CF152" s="283"/>
      <c r="CG152" s="283"/>
      <c r="CH152" s="283"/>
      <c r="CI152" s="283"/>
      <c r="CJ152" s="283"/>
      <c r="CK152" s="283"/>
      <c r="CL152" s="283"/>
      <c r="CM152" s="283"/>
      <c r="CN152" s="283"/>
      <c r="CO152" s="283"/>
      <c r="CP152" s="283"/>
      <c r="CQ152" s="283"/>
      <c r="CR152" s="283"/>
      <c r="CS152" s="283"/>
      <c r="CT152" s="283"/>
      <c r="CU152" s="283"/>
      <c r="CV152" s="283"/>
      <c r="CW152" s="283"/>
      <c r="CX152" s="283"/>
      <c r="CY152" s="283"/>
      <c r="CZ152" s="283"/>
      <c r="DA152" s="283"/>
      <c r="DB152" s="283"/>
      <c r="DC152" s="283"/>
      <c r="DD152" s="283"/>
      <c r="DE152" s="283"/>
      <c r="DF152" s="283"/>
      <c r="DG152" s="283"/>
      <c r="DH152" s="283"/>
      <c r="DI152" s="283"/>
      <c r="DJ152" s="283"/>
      <c r="DK152" s="283"/>
      <c r="DL152" s="283"/>
      <c r="DM152" s="283"/>
      <c r="DN152" s="283"/>
      <c r="DO152" s="283"/>
      <c r="DP152" s="283"/>
      <c r="DQ152" s="283"/>
      <c r="DR152" s="283"/>
      <c r="DS152" s="283"/>
      <c r="DT152" s="283"/>
      <c r="DU152" s="283"/>
      <c r="DV152" s="283"/>
      <c r="DW152" s="283"/>
      <c r="DX152" s="283"/>
      <c r="DY152" s="283"/>
      <c r="DZ152" s="283"/>
      <c r="EA152" s="283"/>
      <c r="EB152" s="283"/>
      <c r="EC152" s="283"/>
      <c r="ED152" s="283"/>
      <c r="EE152" s="283"/>
      <c r="EF152" s="283"/>
      <c r="EG152" s="283"/>
    </row>
    <row r="153" spans="2:137" s="305" customFormat="1">
      <c r="B153" s="204"/>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c r="BY153" s="283"/>
      <c r="BZ153" s="283"/>
      <c r="CA153" s="283"/>
      <c r="CB153" s="283"/>
      <c r="CC153" s="283"/>
      <c r="CD153" s="283"/>
      <c r="CE153" s="283"/>
      <c r="CF153" s="283"/>
      <c r="CG153" s="283"/>
      <c r="CH153" s="283"/>
      <c r="CI153" s="283"/>
      <c r="CJ153" s="283"/>
      <c r="CK153" s="283"/>
      <c r="CL153" s="283"/>
      <c r="CM153" s="283"/>
      <c r="CN153" s="283"/>
      <c r="CO153" s="283"/>
      <c r="CP153" s="283"/>
      <c r="CQ153" s="283"/>
      <c r="CR153" s="283"/>
      <c r="CS153" s="283"/>
      <c r="CT153" s="283"/>
      <c r="CU153" s="283"/>
      <c r="CV153" s="283"/>
      <c r="CW153" s="283"/>
      <c r="CX153" s="283"/>
      <c r="CY153" s="283"/>
      <c r="CZ153" s="283"/>
      <c r="DA153" s="283"/>
      <c r="DB153" s="283"/>
      <c r="DC153" s="283"/>
      <c r="DD153" s="283"/>
      <c r="DE153" s="283"/>
      <c r="DF153" s="283"/>
      <c r="DG153" s="283"/>
      <c r="DH153" s="283"/>
      <c r="DI153" s="283"/>
      <c r="DJ153" s="283"/>
      <c r="DK153" s="283"/>
      <c r="DL153" s="283"/>
      <c r="DM153" s="283"/>
      <c r="DN153" s="283"/>
      <c r="DO153" s="283"/>
      <c r="DP153" s="283"/>
      <c r="DQ153" s="283"/>
      <c r="DR153" s="283"/>
      <c r="DS153" s="283"/>
      <c r="DT153" s="283"/>
      <c r="DU153" s="283"/>
      <c r="DV153" s="283"/>
      <c r="DW153" s="283"/>
      <c r="DX153" s="283"/>
      <c r="DY153" s="283"/>
      <c r="DZ153" s="283"/>
      <c r="EA153" s="283"/>
      <c r="EB153" s="283"/>
      <c r="EC153" s="283"/>
      <c r="ED153" s="283"/>
      <c r="EE153" s="283"/>
      <c r="EF153" s="283"/>
      <c r="EG153" s="283"/>
    </row>
    <row r="154" spans="2:137" s="305" customFormat="1">
      <c r="B154" s="204"/>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c r="BY154" s="283"/>
      <c r="BZ154" s="283"/>
      <c r="CA154" s="283"/>
      <c r="CB154" s="283"/>
      <c r="CC154" s="283"/>
      <c r="CD154" s="283"/>
      <c r="CE154" s="283"/>
      <c r="CF154" s="283"/>
      <c r="CG154" s="283"/>
      <c r="CH154" s="283"/>
      <c r="CI154" s="283"/>
      <c r="CJ154" s="283"/>
      <c r="CK154" s="283"/>
      <c r="CL154" s="283"/>
      <c r="CM154" s="283"/>
      <c r="CN154" s="283"/>
      <c r="CO154" s="283"/>
      <c r="CP154" s="283"/>
      <c r="CQ154" s="283"/>
      <c r="CR154" s="283"/>
      <c r="CS154" s="283"/>
      <c r="CT154" s="283"/>
      <c r="CU154" s="283"/>
      <c r="CV154" s="283"/>
      <c r="CW154" s="283"/>
      <c r="CX154" s="283"/>
      <c r="CY154" s="283"/>
      <c r="CZ154" s="283"/>
      <c r="DA154" s="283"/>
      <c r="DB154" s="283"/>
      <c r="DC154" s="283"/>
      <c r="DD154" s="283"/>
      <c r="DE154" s="283"/>
      <c r="DF154" s="283"/>
      <c r="DG154" s="283"/>
      <c r="DH154" s="283"/>
      <c r="DI154" s="283"/>
      <c r="DJ154" s="283"/>
      <c r="DK154" s="283"/>
      <c r="DL154" s="283"/>
      <c r="DM154" s="283"/>
      <c r="DN154" s="283"/>
      <c r="DO154" s="283"/>
      <c r="DP154" s="283"/>
      <c r="DQ154" s="283"/>
      <c r="DR154" s="283"/>
      <c r="DS154" s="283"/>
      <c r="DT154" s="283"/>
      <c r="DU154" s="283"/>
      <c r="DV154" s="283"/>
      <c r="DW154" s="283"/>
      <c r="DX154" s="283"/>
      <c r="DY154" s="283"/>
      <c r="DZ154" s="283"/>
      <c r="EA154" s="283"/>
      <c r="EB154" s="283"/>
      <c r="EC154" s="283"/>
      <c r="ED154" s="283"/>
      <c r="EE154" s="283"/>
      <c r="EF154" s="283"/>
      <c r="EG154" s="283"/>
    </row>
    <row r="155" spans="2:137" s="305" customFormat="1">
      <c r="B155" s="204"/>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c r="BJ155" s="283"/>
      <c r="BK155" s="283"/>
      <c r="BL155" s="283"/>
      <c r="BM155" s="283"/>
      <c r="BN155" s="283"/>
      <c r="BO155" s="283"/>
      <c r="BP155" s="283"/>
      <c r="BQ155" s="283"/>
      <c r="BR155" s="283"/>
      <c r="BS155" s="283"/>
      <c r="BT155" s="283"/>
      <c r="BU155" s="283"/>
      <c r="BV155" s="283"/>
      <c r="BW155" s="283"/>
      <c r="BX155" s="283"/>
      <c r="BY155" s="283"/>
      <c r="BZ155" s="283"/>
      <c r="CA155" s="283"/>
      <c r="CB155" s="283"/>
      <c r="CC155" s="283"/>
      <c r="CD155" s="283"/>
      <c r="CE155" s="283"/>
      <c r="CF155" s="283"/>
      <c r="CG155" s="283"/>
      <c r="CH155" s="283"/>
      <c r="CI155" s="283"/>
      <c r="CJ155" s="283"/>
      <c r="CK155" s="283"/>
      <c r="CL155" s="283"/>
      <c r="CM155" s="283"/>
      <c r="CN155" s="283"/>
      <c r="CO155" s="283"/>
      <c r="CP155" s="283"/>
      <c r="CQ155" s="283"/>
      <c r="CR155" s="283"/>
      <c r="CS155" s="283"/>
      <c r="CT155" s="283"/>
      <c r="CU155" s="283"/>
      <c r="CV155" s="283"/>
      <c r="CW155" s="283"/>
      <c r="CX155" s="283"/>
      <c r="CY155" s="283"/>
      <c r="CZ155" s="283"/>
      <c r="DA155" s="283"/>
      <c r="DB155" s="283"/>
      <c r="DC155" s="283"/>
      <c r="DD155" s="283"/>
      <c r="DE155" s="283"/>
      <c r="DF155" s="283"/>
      <c r="DG155" s="283"/>
      <c r="DH155" s="283"/>
      <c r="DI155" s="283"/>
      <c r="DJ155" s="283"/>
      <c r="DK155" s="283"/>
      <c r="DL155" s="283"/>
      <c r="DM155" s="283"/>
      <c r="DN155" s="283"/>
      <c r="DO155" s="283"/>
      <c r="DP155" s="283"/>
      <c r="DQ155" s="283"/>
      <c r="DR155" s="283"/>
      <c r="DS155" s="283"/>
      <c r="DT155" s="283"/>
      <c r="DU155" s="283"/>
      <c r="DV155" s="283"/>
      <c r="DW155" s="283"/>
      <c r="DX155" s="283"/>
      <c r="DY155" s="283"/>
      <c r="DZ155" s="283"/>
      <c r="EA155" s="283"/>
      <c r="EB155" s="283"/>
      <c r="EC155" s="283"/>
      <c r="ED155" s="283"/>
      <c r="EE155" s="283"/>
      <c r="EF155" s="283"/>
      <c r="EG155" s="283"/>
    </row>
    <row r="156" spans="2:137" s="305" customFormat="1">
      <c r="B156" s="204"/>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283"/>
      <c r="BS156" s="283"/>
      <c r="BT156" s="283"/>
      <c r="BU156" s="283"/>
      <c r="BV156" s="283"/>
      <c r="BW156" s="283"/>
      <c r="BX156" s="283"/>
      <c r="BY156" s="283"/>
      <c r="BZ156" s="283"/>
      <c r="CA156" s="283"/>
      <c r="CB156" s="283"/>
      <c r="CC156" s="283"/>
      <c r="CD156" s="283"/>
      <c r="CE156" s="283"/>
      <c r="CF156" s="283"/>
      <c r="CG156" s="283"/>
      <c r="CH156" s="283"/>
      <c r="CI156" s="283"/>
      <c r="CJ156" s="283"/>
      <c r="CK156" s="283"/>
      <c r="CL156" s="283"/>
      <c r="CM156" s="283"/>
      <c r="CN156" s="283"/>
      <c r="CO156" s="283"/>
      <c r="CP156" s="283"/>
      <c r="CQ156" s="283"/>
      <c r="CR156" s="283"/>
      <c r="CS156" s="283"/>
      <c r="CT156" s="283"/>
      <c r="CU156" s="283"/>
      <c r="CV156" s="283"/>
      <c r="CW156" s="283"/>
      <c r="CX156" s="283"/>
      <c r="CY156" s="283"/>
      <c r="CZ156" s="283"/>
      <c r="DA156" s="283"/>
      <c r="DB156" s="283"/>
      <c r="DC156" s="283"/>
      <c r="DD156" s="283"/>
      <c r="DE156" s="283"/>
      <c r="DF156" s="283"/>
      <c r="DG156" s="283"/>
      <c r="DH156" s="283"/>
      <c r="DI156" s="283"/>
      <c r="DJ156" s="283"/>
      <c r="DK156" s="283"/>
      <c r="DL156" s="283"/>
      <c r="DM156" s="283"/>
      <c r="DN156" s="283"/>
      <c r="DO156" s="283"/>
      <c r="DP156" s="283"/>
      <c r="DQ156" s="283"/>
      <c r="DR156" s="283"/>
      <c r="DS156" s="283"/>
      <c r="DT156" s="283"/>
      <c r="DU156" s="283"/>
      <c r="DV156" s="283"/>
      <c r="DW156" s="283"/>
      <c r="DX156" s="283"/>
      <c r="DY156" s="283"/>
      <c r="DZ156" s="283"/>
      <c r="EA156" s="283"/>
      <c r="EB156" s="283"/>
      <c r="EC156" s="283"/>
      <c r="ED156" s="283"/>
      <c r="EE156" s="283"/>
      <c r="EF156" s="283"/>
      <c r="EG156" s="283"/>
    </row>
    <row r="157" spans="2:137" s="305" customFormat="1">
      <c r="B157" s="204"/>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c r="BJ157" s="283"/>
      <c r="BK157" s="283"/>
      <c r="BL157" s="283"/>
      <c r="BM157" s="283"/>
      <c r="BN157" s="283"/>
      <c r="BO157" s="283"/>
      <c r="BP157" s="283"/>
      <c r="BQ157" s="283"/>
      <c r="BR157" s="283"/>
      <c r="BS157" s="283"/>
      <c r="BT157" s="283"/>
      <c r="BU157" s="283"/>
      <c r="BV157" s="283"/>
      <c r="BW157" s="283"/>
      <c r="BX157" s="283"/>
      <c r="BY157" s="283"/>
      <c r="BZ157" s="283"/>
      <c r="CA157" s="283"/>
      <c r="CB157" s="283"/>
      <c r="CC157" s="283"/>
      <c r="CD157" s="283"/>
      <c r="CE157" s="283"/>
      <c r="CF157" s="283"/>
      <c r="CG157" s="283"/>
      <c r="CH157" s="283"/>
      <c r="CI157" s="283"/>
      <c r="CJ157" s="283"/>
      <c r="CK157" s="283"/>
      <c r="CL157" s="283"/>
      <c r="CM157" s="283"/>
      <c r="CN157" s="283"/>
      <c r="CO157" s="283"/>
      <c r="CP157" s="283"/>
      <c r="CQ157" s="283"/>
      <c r="CR157" s="283"/>
      <c r="CS157" s="283"/>
      <c r="CT157" s="283"/>
      <c r="CU157" s="283"/>
      <c r="CV157" s="283"/>
      <c r="CW157" s="283"/>
      <c r="CX157" s="283"/>
      <c r="CY157" s="283"/>
      <c r="CZ157" s="283"/>
      <c r="DA157" s="283"/>
      <c r="DB157" s="283"/>
      <c r="DC157" s="283"/>
      <c r="DD157" s="283"/>
      <c r="DE157" s="283"/>
      <c r="DF157" s="283"/>
      <c r="DG157" s="283"/>
      <c r="DH157" s="283"/>
      <c r="DI157" s="283"/>
      <c r="DJ157" s="283"/>
      <c r="DK157" s="283"/>
      <c r="DL157" s="283"/>
      <c r="DM157" s="283"/>
      <c r="DN157" s="283"/>
      <c r="DO157" s="283"/>
      <c r="DP157" s="283"/>
      <c r="DQ157" s="283"/>
      <c r="DR157" s="283"/>
      <c r="DS157" s="283"/>
      <c r="DT157" s="283"/>
      <c r="DU157" s="283"/>
      <c r="DV157" s="283"/>
      <c r="DW157" s="283"/>
      <c r="DX157" s="283"/>
      <c r="DY157" s="283"/>
      <c r="DZ157" s="283"/>
      <c r="EA157" s="283"/>
      <c r="EB157" s="283"/>
      <c r="EC157" s="283"/>
      <c r="ED157" s="283"/>
      <c r="EE157" s="283"/>
      <c r="EF157" s="283"/>
      <c r="EG157" s="283"/>
    </row>
    <row r="158" spans="2:137" s="305" customFormat="1">
      <c r="B158" s="204"/>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283"/>
      <c r="CA158" s="283"/>
      <c r="CB158" s="283"/>
      <c r="CC158" s="283"/>
      <c r="CD158" s="283"/>
      <c r="CE158" s="283"/>
      <c r="CF158" s="283"/>
      <c r="CG158" s="283"/>
      <c r="CH158" s="283"/>
      <c r="CI158" s="283"/>
      <c r="CJ158" s="283"/>
      <c r="CK158" s="283"/>
      <c r="CL158" s="283"/>
      <c r="CM158" s="283"/>
      <c r="CN158" s="283"/>
      <c r="CO158" s="283"/>
      <c r="CP158" s="283"/>
      <c r="CQ158" s="283"/>
      <c r="CR158" s="283"/>
      <c r="CS158" s="283"/>
      <c r="CT158" s="283"/>
      <c r="CU158" s="283"/>
      <c r="CV158" s="283"/>
      <c r="CW158" s="283"/>
      <c r="CX158" s="283"/>
      <c r="CY158" s="283"/>
      <c r="CZ158" s="283"/>
      <c r="DA158" s="283"/>
      <c r="DB158" s="283"/>
      <c r="DC158" s="283"/>
      <c r="DD158" s="283"/>
      <c r="DE158" s="283"/>
      <c r="DF158" s="283"/>
      <c r="DG158" s="283"/>
      <c r="DH158" s="283"/>
      <c r="DI158" s="283"/>
      <c r="DJ158" s="283"/>
      <c r="DK158" s="283"/>
      <c r="DL158" s="283"/>
      <c r="DM158" s="283"/>
      <c r="DN158" s="283"/>
      <c r="DO158" s="283"/>
      <c r="DP158" s="283"/>
      <c r="DQ158" s="283"/>
      <c r="DR158" s="283"/>
      <c r="DS158" s="283"/>
      <c r="DT158" s="283"/>
      <c r="DU158" s="283"/>
      <c r="DV158" s="283"/>
      <c r="DW158" s="283"/>
      <c r="DX158" s="283"/>
      <c r="DY158" s="283"/>
      <c r="DZ158" s="283"/>
      <c r="EA158" s="283"/>
      <c r="EB158" s="283"/>
      <c r="EC158" s="283"/>
      <c r="ED158" s="283"/>
      <c r="EE158" s="283"/>
      <c r="EF158" s="283"/>
      <c r="EG158" s="283"/>
    </row>
    <row r="159" spans="2:137" s="305" customFormat="1">
      <c r="B159" s="204"/>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283"/>
      <c r="CA159" s="283"/>
      <c r="CB159" s="283"/>
      <c r="CC159" s="283"/>
      <c r="CD159" s="283"/>
      <c r="CE159" s="283"/>
      <c r="CF159" s="283"/>
      <c r="CG159" s="283"/>
      <c r="CH159" s="283"/>
      <c r="CI159" s="283"/>
      <c r="CJ159" s="283"/>
      <c r="CK159" s="283"/>
      <c r="CL159" s="283"/>
      <c r="CM159" s="283"/>
      <c r="CN159" s="283"/>
      <c r="CO159" s="283"/>
      <c r="CP159" s="283"/>
      <c r="CQ159" s="283"/>
      <c r="CR159" s="283"/>
      <c r="CS159" s="283"/>
      <c r="CT159" s="283"/>
      <c r="CU159" s="283"/>
      <c r="CV159" s="283"/>
      <c r="CW159" s="283"/>
      <c r="CX159" s="283"/>
      <c r="CY159" s="283"/>
      <c r="CZ159" s="283"/>
      <c r="DA159" s="283"/>
      <c r="DB159" s="283"/>
      <c r="DC159" s="283"/>
      <c r="DD159" s="283"/>
      <c r="DE159" s="283"/>
      <c r="DF159" s="283"/>
      <c r="DG159" s="283"/>
      <c r="DH159" s="283"/>
      <c r="DI159" s="283"/>
      <c r="DJ159" s="283"/>
      <c r="DK159" s="283"/>
      <c r="DL159" s="283"/>
      <c r="DM159" s="283"/>
      <c r="DN159" s="283"/>
      <c r="DO159" s="283"/>
      <c r="DP159" s="283"/>
      <c r="DQ159" s="283"/>
      <c r="DR159" s="283"/>
      <c r="DS159" s="283"/>
      <c r="DT159" s="283"/>
      <c r="DU159" s="283"/>
      <c r="DV159" s="283"/>
      <c r="DW159" s="283"/>
      <c r="DX159" s="283"/>
      <c r="DY159" s="283"/>
      <c r="DZ159" s="283"/>
      <c r="EA159" s="283"/>
      <c r="EB159" s="283"/>
      <c r="EC159" s="283"/>
      <c r="ED159" s="283"/>
      <c r="EE159" s="283"/>
      <c r="EF159" s="283"/>
      <c r="EG159" s="283"/>
    </row>
    <row r="160" spans="2:137" s="305" customFormat="1">
      <c r="B160" s="204"/>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c r="BG160" s="283"/>
      <c r="BH160" s="283"/>
      <c r="BI160" s="283"/>
      <c r="BJ160" s="283"/>
      <c r="BK160" s="283"/>
      <c r="BL160" s="283"/>
      <c r="BM160" s="283"/>
      <c r="BN160" s="283"/>
      <c r="BO160" s="283"/>
      <c r="BP160" s="283"/>
      <c r="BQ160" s="283"/>
      <c r="BR160" s="283"/>
      <c r="BS160" s="283"/>
      <c r="BT160" s="283"/>
      <c r="BU160" s="283"/>
      <c r="BV160" s="283"/>
      <c r="BW160" s="283"/>
      <c r="BX160" s="283"/>
      <c r="BY160" s="283"/>
      <c r="BZ160" s="283"/>
      <c r="CA160" s="283"/>
      <c r="CB160" s="283"/>
      <c r="CC160" s="283"/>
      <c r="CD160" s="283"/>
      <c r="CE160" s="283"/>
      <c r="CF160" s="283"/>
      <c r="CG160" s="283"/>
      <c r="CH160" s="283"/>
      <c r="CI160" s="283"/>
      <c r="CJ160" s="283"/>
      <c r="CK160" s="283"/>
      <c r="CL160" s="283"/>
      <c r="CM160" s="283"/>
      <c r="CN160" s="283"/>
      <c r="CO160" s="283"/>
      <c r="CP160" s="283"/>
      <c r="CQ160" s="283"/>
      <c r="CR160" s="283"/>
      <c r="CS160" s="283"/>
      <c r="CT160" s="283"/>
      <c r="CU160" s="283"/>
      <c r="CV160" s="283"/>
      <c r="CW160" s="283"/>
      <c r="CX160" s="283"/>
      <c r="CY160" s="283"/>
      <c r="CZ160" s="283"/>
      <c r="DA160" s="283"/>
      <c r="DB160" s="283"/>
      <c r="DC160" s="283"/>
      <c r="DD160" s="283"/>
      <c r="DE160" s="283"/>
      <c r="DF160" s="283"/>
      <c r="DG160" s="283"/>
      <c r="DH160" s="283"/>
      <c r="DI160" s="283"/>
      <c r="DJ160" s="283"/>
      <c r="DK160" s="283"/>
      <c r="DL160" s="283"/>
      <c r="DM160" s="283"/>
      <c r="DN160" s="283"/>
      <c r="DO160" s="283"/>
      <c r="DP160" s="283"/>
      <c r="DQ160" s="283"/>
      <c r="DR160" s="283"/>
      <c r="DS160" s="283"/>
      <c r="DT160" s="283"/>
      <c r="DU160" s="283"/>
      <c r="DV160" s="283"/>
      <c r="DW160" s="283"/>
      <c r="DX160" s="283"/>
      <c r="DY160" s="283"/>
      <c r="DZ160" s="283"/>
      <c r="EA160" s="283"/>
      <c r="EB160" s="283"/>
      <c r="EC160" s="283"/>
      <c r="ED160" s="283"/>
      <c r="EE160" s="283"/>
      <c r="EF160" s="283"/>
      <c r="EG160" s="283"/>
    </row>
    <row r="161" spans="2:137" s="305" customFormat="1">
      <c r="B161" s="204"/>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c r="BG161" s="283"/>
      <c r="BH161" s="283"/>
      <c r="BI161" s="283"/>
      <c r="BJ161" s="283"/>
      <c r="BK161" s="283"/>
      <c r="BL161" s="283"/>
      <c r="BM161" s="283"/>
      <c r="BN161" s="283"/>
      <c r="BO161" s="283"/>
      <c r="BP161" s="283"/>
      <c r="BQ161" s="283"/>
      <c r="BR161" s="283"/>
      <c r="BS161" s="283"/>
      <c r="BT161" s="283"/>
      <c r="BU161" s="283"/>
      <c r="BV161" s="283"/>
      <c r="BW161" s="283"/>
      <c r="BX161" s="283"/>
      <c r="BY161" s="283"/>
      <c r="BZ161" s="283"/>
      <c r="CA161" s="283"/>
      <c r="CB161" s="283"/>
      <c r="CC161" s="283"/>
      <c r="CD161" s="283"/>
      <c r="CE161" s="283"/>
      <c r="CF161" s="283"/>
      <c r="CG161" s="283"/>
      <c r="CH161" s="283"/>
      <c r="CI161" s="283"/>
      <c r="CJ161" s="283"/>
      <c r="CK161" s="283"/>
      <c r="CL161" s="283"/>
      <c r="CM161" s="283"/>
      <c r="CN161" s="283"/>
      <c r="CO161" s="283"/>
      <c r="CP161" s="283"/>
      <c r="CQ161" s="283"/>
      <c r="CR161" s="283"/>
      <c r="CS161" s="283"/>
      <c r="CT161" s="283"/>
      <c r="CU161" s="283"/>
      <c r="CV161" s="283"/>
      <c r="CW161" s="283"/>
      <c r="CX161" s="283"/>
      <c r="CY161" s="283"/>
      <c r="CZ161" s="283"/>
      <c r="DA161" s="283"/>
      <c r="DB161" s="283"/>
      <c r="DC161" s="283"/>
      <c r="DD161" s="283"/>
      <c r="DE161" s="283"/>
      <c r="DF161" s="283"/>
      <c r="DG161" s="283"/>
      <c r="DH161" s="283"/>
      <c r="DI161" s="283"/>
      <c r="DJ161" s="283"/>
      <c r="DK161" s="283"/>
      <c r="DL161" s="283"/>
      <c r="DM161" s="283"/>
      <c r="DN161" s="283"/>
      <c r="DO161" s="283"/>
      <c r="DP161" s="283"/>
      <c r="DQ161" s="283"/>
      <c r="DR161" s="283"/>
      <c r="DS161" s="283"/>
      <c r="DT161" s="283"/>
      <c r="DU161" s="283"/>
      <c r="DV161" s="283"/>
      <c r="DW161" s="283"/>
      <c r="DX161" s="283"/>
      <c r="DY161" s="283"/>
      <c r="DZ161" s="283"/>
      <c r="EA161" s="283"/>
      <c r="EB161" s="283"/>
      <c r="EC161" s="283"/>
      <c r="ED161" s="283"/>
      <c r="EE161" s="283"/>
      <c r="EF161" s="283"/>
      <c r="EG161" s="283"/>
    </row>
    <row r="162" spans="2:137" s="305" customFormat="1">
      <c r="B162" s="204"/>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c r="BG162" s="283"/>
      <c r="BH162" s="283"/>
      <c r="BI162" s="283"/>
      <c r="BJ162" s="283"/>
      <c r="BK162" s="283"/>
      <c r="BL162" s="283"/>
      <c r="BM162" s="283"/>
      <c r="BN162" s="283"/>
      <c r="BO162" s="283"/>
      <c r="BP162" s="283"/>
      <c r="BQ162" s="283"/>
      <c r="BR162" s="283"/>
      <c r="BS162" s="283"/>
      <c r="BT162" s="283"/>
      <c r="BU162" s="283"/>
      <c r="BV162" s="283"/>
      <c r="BW162" s="283"/>
      <c r="BX162" s="283"/>
      <c r="BY162" s="283"/>
      <c r="BZ162" s="283"/>
      <c r="CA162" s="283"/>
      <c r="CB162" s="283"/>
      <c r="CC162" s="283"/>
      <c r="CD162" s="283"/>
      <c r="CE162" s="283"/>
      <c r="CF162" s="283"/>
      <c r="CG162" s="283"/>
      <c r="CH162" s="283"/>
      <c r="CI162" s="283"/>
      <c r="CJ162" s="283"/>
      <c r="CK162" s="283"/>
      <c r="CL162" s="283"/>
      <c r="CM162" s="283"/>
      <c r="CN162" s="283"/>
      <c r="CO162" s="283"/>
      <c r="CP162" s="283"/>
      <c r="CQ162" s="283"/>
      <c r="CR162" s="283"/>
      <c r="CS162" s="283"/>
      <c r="CT162" s="283"/>
      <c r="CU162" s="283"/>
      <c r="CV162" s="283"/>
      <c r="CW162" s="283"/>
      <c r="CX162" s="283"/>
      <c r="CY162" s="283"/>
      <c r="CZ162" s="283"/>
      <c r="DA162" s="283"/>
      <c r="DB162" s="283"/>
      <c r="DC162" s="283"/>
      <c r="DD162" s="283"/>
      <c r="DE162" s="283"/>
      <c r="DF162" s="283"/>
      <c r="DG162" s="283"/>
      <c r="DH162" s="283"/>
      <c r="DI162" s="283"/>
      <c r="DJ162" s="283"/>
      <c r="DK162" s="283"/>
      <c r="DL162" s="283"/>
      <c r="DM162" s="283"/>
      <c r="DN162" s="283"/>
      <c r="DO162" s="283"/>
      <c r="DP162" s="283"/>
      <c r="DQ162" s="283"/>
      <c r="DR162" s="283"/>
      <c r="DS162" s="283"/>
      <c r="DT162" s="283"/>
      <c r="DU162" s="283"/>
      <c r="DV162" s="283"/>
      <c r="DW162" s="283"/>
      <c r="DX162" s="283"/>
      <c r="DY162" s="283"/>
      <c r="DZ162" s="283"/>
      <c r="EA162" s="283"/>
      <c r="EB162" s="283"/>
      <c r="EC162" s="283"/>
      <c r="ED162" s="283"/>
      <c r="EE162" s="283"/>
      <c r="EF162" s="283"/>
      <c r="EG162" s="283"/>
    </row>
    <row r="163" spans="2:137" s="305" customFormat="1">
      <c r="B163" s="204"/>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283"/>
      <c r="AO163" s="283"/>
      <c r="AP163" s="283"/>
      <c r="AQ163" s="283"/>
      <c r="AR163" s="283"/>
      <c r="AS163" s="283"/>
      <c r="AT163" s="283"/>
      <c r="AU163" s="283"/>
      <c r="AV163" s="283"/>
      <c r="AW163" s="283"/>
      <c r="AX163" s="283"/>
      <c r="AY163" s="283"/>
      <c r="AZ163" s="283"/>
      <c r="BA163" s="283"/>
      <c r="BB163" s="283"/>
      <c r="BC163" s="283"/>
      <c r="BD163" s="283"/>
      <c r="BE163" s="283"/>
      <c r="BF163" s="283"/>
      <c r="BG163" s="283"/>
      <c r="BH163" s="283"/>
      <c r="BI163" s="283"/>
      <c r="BJ163" s="283"/>
      <c r="BK163" s="283"/>
      <c r="BL163" s="283"/>
      <c r="BM163" s="283"/>
      <c r="BN163" s="283"/>
      <c r="BO163" s="283"/>
      <c r="BP163" s="283"/>
      <c r="BQ163" s="283"/>
      <c r="BR163" s="283"/>
      <c r="BS163" s="283"/>
      <c r="BT163" s="283"/>
      <c r="BU163" s="283"/>
      <c r="BV163" s="283"/>
      <c r="BW163" s="283"/>
      <c r="BX163" s="283"/>
      <c r="BY163" s="283"/>
      <c r="BZ163" s="283"/>
      <c r="CA163" s="283"/>
      <c r="CB163" s="283"/>
      <c r="CC163" s="283"/>
      <c r="CD163" s="283"/>
      <c r="CE163" s="283"/>
      <c r="CF163" s="283"/>
      <c r="CG163" s="283"/>
      <c r="CH163" s="283"/>
      <c r="CI163" s="283"/>
      <c r="CJ163" s="283"/>
      <c r="CK163" s="283"/>
      <c r="CL163" s="283"/>
      <c r="CM163" s="283"/>
      <c r="CN163" s="283"/>
      <c r="CO163" s="283"/>
      <c r="CP163" s="283"/>
      <c r="CQ163" s="283"/>
      <c r="CR163" s="283"/>
      <c r="CS163" s="283"/>
      <c r="CT163" s="283"/>
      <c r="CU163" s="283"/>
      <c r="CV163" s="283"/>
      <c r="CW163" s="283"/>
      <c r="CX163" s="283"/>
      <c r="CY163" s="283"/>
      <c r="CZ163" s="283"/>
      <c r="DA163" s="283"/>
      <c r="DB163" s="283"/>
      <c r="DC163" s="283"/>
      <c r="DD163" s="283"/>
      <c r="DE163" s="283"/>
      <c r="DF163" s="283"/>
      <c r="DG163" s="283"/>
      <c r="DH163" s="283"/>
      <c r="DI163" s="283"/>
      <c r="DJ163" s="283"/>
      <c r="DK163" s="283"/>
      <c r="DL163" s="283"/>
      <c r="DM163" s="283"/>
      <c r="DN163" s="283"/>
      <c r="DO163" s="283"/>
      <c r="DP163" s="283"/>
      <c r="DQ163" s="283"/>
      <c r="DR163" s="283"/>
      <c r="DS163" s="283"/>
      <c r="DT163" s="283"/>
      <c r="DU163" s="283"/>
      <c r="DV163" s="283"/>
      <c r="DW163" s="283"/>
      <c r="DX163" s="283"/>
      <c r="DY163" s="283"/>
      <c r="DZ163" s="283"/>
      <c r="EA163" s="283"/>
      <c r="EB163" s="283"/>
      <c r="EC163" s="283"/>
      <c r="ED163" s="283"/>
      <c r="EE163" s="283"/>
      <c r="EF163" s="283"/>
      <c r="EG163" s="283"/>
    </row>
    <row r="164" spans="2:137" s="305" customFormat="1">
      <c r="B164" s="204"/>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283"/>
      <c r="AO164" s="283"/>
      <c r="AP164" s="283"/>
      <c r="AQ164" s="283"/>
      <c r="AR164" s="283"/>
      <c r="AS164" s="283"/>
      <c r="AT164" s="283"/>
      <c r="AU164" s="283"/>
      <c r="AV164" s="283"/>
      <c r="AW164" s="283"/>
      <c r="AX164" s="283"/>
      <c r="AY164" s="283"/>
      <c r="AZ164" s="283"/>
      <c r="BA164" s="283"/>
      <c r="BB164" s="283"/>
      <c r="BC164" s="283"/>
      <c r="BD164" s="283"/>
      <c r="BE164" s="283"/>
      <c r="BF164" s="283"/>
      <c r="BG164" s="283"/>
      <c r="BH164" s="283"/>
      <c r="BI164" s="283"/>
      <c r="BJ164" s="283"/>
      <c r="BK164" s="283"/>
      <c r="BL164" s="283"/>
      <c r="BM164" s="283"/>
      <c r="BN164" s="283"/>
      <c r="BO164" s="283"/>
      <c r="BP164" s="283"/>
      <c r="BQ164" s="283"/>
      <c r="BR164" s="283"/>
      <c r="BS164" s="283"/>
      <c r="BT164" s="283"/>
      <c r="BU164" s="283"/>
      <c r="BV164" s="283"/>
      <c r="BW164" s="283"/>
      <c r="BX164" s="283"/>
      <c r="BY164" s="283"/>
      <c r="BZ164" s="283"/>
      <c r="CA164" s="283"/>
      <c r="CB164" s="283"/>
      <c r="CC164" s="283"/>
      <c r="CD164" s="283"/>
      <c r="CE164" s="283"/>
      <c r="CF164" s="283"/>
      <c r="CG164" s="283"/>
      <c r="CH164" s="283"/>
      <c r="CI164" s="283"/>
      <c r="CJ164" s="283"/>
      <c r="CK164" s="283"/>
      <c r="CL164" s="283"/>
      <c r="CM164" s="283"/>
      <c r="CN164" s="283"/>
      <c r="CO164" s="283"/>
      <c r="CP164" s="283"/>
      <c r="CQ164" s="283"/>
      <c r="CR164" s="283"/>
      <c r="CS164" s="283"/>
      <c r="CT164" s="283"/>
      <c r="CU164" s="283"/>
      <c r="CV164" s="283"/>
      <c r="CW164" s="283"/>
      <c r="CX164" s="283"/>
      <c r="CY164" s="283"/>
      <c r="CZ164" s="283"/>
      <c r="DA164" s="283"/>
      <c r="DB164" s="283"/>
      <c r="DC164" s="283"/>
      <c r="DD164" s="283"/>
      <c r="DE164" s="283"/>
      <c r="DF164" s="283"/>
      <c r="DG164" s="283"/>
      <c r="DH164" s="283"/>
      <c r="DI164" s="283"/>
      <c r="DJ164" s="283"/>
      <c r="DK164" s="283"/>
      <c r="DL164" s="283"/>
      <c r="DM164" s="283"/>
      <c r="DN164" s="283"/>
      <c r="DO164" s="283"/>
      <c r="DP164" s="283"/>
      <c r="DQ164" s="283"/>
      <c r="DR164" s="283"/>
      <c r="DS164" s="283"/>
      <c r="DT164" s="283"/>
      <c r="DU164" s="283"/>
      <c r="DV164" s="283"/>
      <c r="DW164" s="283"/>
      <c r="DX164" s="283"/>
      <c r="DY164" s="283"/>
      <c r="DZ164" s="283"/>
      <c r="EA164" s="283"/>
      <c r="EB164" s="283"/>
      <c r="EC164" s="283"/>
      <c r="ED164" s="283"/>
      <c r="EE164" s="283"/>
      <c r="EF164" s="283"/>
      <c r="EG164" s="283"/>
    </row>
    <row r="165" spans="2:137" s="305" customFormat="1">
      <c r="B165" s="204"/>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283"/>
      <c r="AO165" s="283"/>
      <c r="AP165" s="283"/>
      <c r="AQ165" s="283"/>
      <c r="AR165" s="283"/>
      <c r="AS165" s="283"/>
      <c r="AT165" s="283"/>
      <c r="AU165" s="283"/>
      <c r="AV165" s="283"/>
      <c r="AW165" s="283"/>
      <c r="AX165" s="283"/>
      <c r="AY165" s="283"/>
      <c r="AZ165" s="283"/>
      <c r="BA165" s="283"/>
      <c r="BB165" s="283"/>
      <c r="BC165" s="283"/>
      <c r="BD165" s="283"/>
      <c r="BE165" s="283"/>
      <c r="BF165" s="283"/>
      <c r="BG165" s="283"/>
      <c r="BH165" s="283"/>
      <c r="BI165" s="283"/>
      <c r="BJ165" s="283"/>
      <c r="BK165" s="283"/>
      <c r="BL165" s="283"/>
      <c r="BM165" s="283"/>
      <c r="BN165" s="283"/>
      <c r="BO165" s="283"/>
      <c r="BP165" s="283"/>
      <c r="BQ165" s="283"/>
      <c r="BR165" s="283"/>
      <c r="BS165" s="283"/>
      <c r="BT165" s="283"/>
      <c r="BU165" s="283"/>
      <c r="BV165" s="283"/>
      <c r="BW165" s="283"/>
      <c r="BX165" s="283"/>
      <c r="BY165" s="283"/>
      <c r="BZ165" s="283"/>
      <c r="CA165" s="283"/>
      <c r="CB165" s="283"/>
      <c r="CC165" s="283"/>
      <c r="CD165" s="283"/>
      <c r="CE165" s="283"/>
      <c r="CF165" s="283"/>
      <c r="CG165" s="283"/>
      <c r="CH165" s="283"/>
      <c r="CI165" s="283"/>
      <c r="CJ165" s="283"/>
      <c r="CK165" s="283"/>
      <c r="CL165" s="283"/>
      <c r="CM165" s="283"/>
      <c r="CN165" s="283"/>
      <c r="CO165" s="283"/>
      <c r="CP165" s="283"/>
      <c r="CQ165" s="283"/>
      <c r="CR165" s="283"/>
      <c r="CS165" s="283"/>
      <c r="CT165" s="283"/>
      <c r="CU165" s="283"/>
      <c r="CV165" s="283"/>
      <c r="CW165" s="283"/>
      <c r="CX165" s="283"/>
      <c r="CY165" s="283"/>
      <c r="CZ165" s="283"/>
      <c r="DA165" s="283"/>
      <c r="DB165" s="283"/>
      <c r="DC165" s="283"/>
      <c r="DD165" s="283"/>
      <c r="DE165" s="283"/>
      <c r="DF165" s="283"/>
      <c r="DG165" s="283"/>
      <c r="DH165" s="283"/>
      <c r="DI165" s="283"/>
      <c r="DJ165" s="283"/>
      <c r="DK165" s="283"/>
      <c r="DL165" s="283"/>
      <c r="DM165" s="283"/>
      <c r="DN165" s="283"/>
      <c r="DO165" s="283"/>
      <c r="DP165" s="283"/>
      <c r="DQ165" s="283"/>
      <c r="DR165" s="283"/>
      <c r="DS165" s="283"/>
      <c r="DT165" s="283"/>
      <c r="DU165" s="283"/>
      <c r="DV165" s="283"/>
      <c r="DW165" s="283"/>
      <c r="DX165" s="283"/>
      <c r="DY165" s="283"/>
      <c r="DZ165" s="283"/>
      <c r="EA165" s="283"/>
      <c r="EB165" s="283"/>
      <c r="EC165" s="283"/>
      <c r="ED165" s="283"/>
      <c r="EE165" s="283"/>
      <c r="EF165" s="283"/>
      <c r="EG165" s="283"/>
    </row>
    <row r="166" spans="2:137" s="305" customFormat="1">
      <c r="B166" s="204"/>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283"/>
      <c r="BK166" s="283"/>
      <c r="BL166" s="283"/>
      <c r="BM166" s="283"/>
      <c r="BN166" s="283"/>
      <c r="BO166" s="283"/>
      <c r="BP166" s="283"/>
      <c r="BQ166" s="283"/>
      <c r="BR166" s="283"/>
      <c r="BS166" s="283"/>
      <c r="BT166" s="283"/>
      <c r="BU166" s="283"/>
      <c r="BV166" s="283"/>
      <c r="BW166" s="283"/>
      <c r="BX166" s="283"/>
      <c r="BY166" s="283"/>
      <c r="BZ166" s="283"/>
      <c r="CA166" s="283"/>
      <c r="CB166" s="283"/>
      <c r="CC166" s="283"/>
      <c r="CD166" s="283"/>
      <c r="CE166" s="283"/>
      <c r="CF166" s="283"/>
      <c r="CG166" s="283"/>
      <c r="CH166" s="283"/>
      <c r="CI166" s="283"/>
      <c r="CJ166" s="283"/>
      <c r="CK166" s="283"/>
      <c r="CL166" s="283"/>
      <c r="CM166" s="283"/>
      <c r="CN166" s="283"/>
      <c r="CO166" s="283"/>
      <c r="CP166" s="283"/>
      <c r="CQ166" s="283"/>
      <c r="CR166" s="283"/>
      <c r="CS166" s="283"/>
      <c r="CT166" s="283"/>
      <c r="CU166" s="283"/>
      <c r="CV166" s="283"/>
      <c r="CW166" s="283"/>
      <c r="CX166" s="283"/>
      <c r="CY166" s="283"/>
      <c r="CZ166" s="283"/>
      <c r="DA166" s="283"/>
      <c r="DB166" s="283"/>
      <c r="DC166" s="283"/>
      <c r="DD166" s="283"/>
      <c r="DE166" s="283"/>
      <c r="DF166" s="283"/>
      <c r="DG166" s="283"/>
      <c r="DH166" s="283"/>
      <c r="DI166" s="283"/>
      <c r="DJ166" s="283"/>
      <c r="DK166" s="283"/>
      <c r="DL166" s="283"/>
      <c r="DM166" s="283"/>
      <c r="DN166" s="283"/>
      <c r="DO166" s="283"/>
      <c r="DP166" s="283"/>
      <c r="DQ166" s="283"/>
      <c r="DR166" s="283"/>
      <c r="DS166" s="283"/>
      <c r="DT166" s="283"/>
      <c r="DU166" s="283"/>
      <c r="DV166" s="283"/>
      <c r="DW166" s="283"/>
      <c r="DX166" s="283"/>
      <c r="DY166" s="283"/>
      <c r="DZ166" s="283"/>
      <c r="EA166" s="283"/>
      <c r="EB166" s="283"/>
      <c r="EC166" s="283"/>
      <c r="ED166" s="283"/>
      <c r="EE166" s="283"/>
      <c r="EF166" s="283"/>
      <c r="EG166" s="283"/>
    </row>
    <row r="167" spans="2:137" s="305" customFormat="1">
      <c r="B167" s="204"/>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3"/>
      <c r="BL167" s="283"/>
      <c r="BM167" s="283"/>
      <c r="BN167" s="283"/>
      <c r="BO167" s="283"/>
      <c r="BP167" s="283"/>
      <c r="BQ167" s="283"/>
      <c r="BR167" s="283"/>
      <c r="BS167" s="283"/>
      <c r="BT167" s="283"/>
      <c r="BU167" s="283"/>
      <c r="BV167" s="283"/>
      <c r="BW167" s="283"/>
      <c r="BX167" s="283"/>
      <c r="BY167" s="283"/>
      <c r="BZ167" s="283"/>
      <c r="CA167" s="283"/>
      <c r="CB167" s="283"/>
      <c r="CC167" s="283"/>
      <c r="CD167" s="283"/>
      <c r="CE167" s="283"/>
      <c r="CF167" s="283"/>
      <c r="CG167" s="283"/>
      <c r="CH167" s="283"/>
      <c r="CI167" s="283"/>
      <c r="CJ167" s="283"/>
      <c r="CK167" s="283"/>
      <c r="CL167" s="283"/>
      <c r="CM167" s="283"/>
      <c r="CN167" s="283"/>
      <c r="CO167" s="283"/>
      <c r="CP167" s="283"/>
      <c r="CQ167" s="283"/>
      <c r="CR167" s="283"/>
      <c r="CS167" s="283"/>
      <c r="CT167" s="283"/>
      <c r="CU167" s="283"/>
      <c r="CV167" s="283"/>
      <c r="CW167" s="283"/>
      <c r="CX167" s="283"/>
      <c r="CY167" s="283"/>
      <c r="CZ167" s="283"/>
      <c r="DA167" s="283"/>
      <c r="DB167" s="283"/>
      <c r="DC167" s="283"/>
      <c r="DD167" s="283"/>
      <c r="DE167" s="283"/>
      <c r="DF167" s="283"/>
      <c r="DG167" s="283"/>
      <c r="DH167" s="283"/>
      <c r="DI167" s="283"/>
      <c r="DJ167" s="283"/>
      <c r="DK167" s="283"/>
      <c r="DL167" s="283"/>
      <c r="DM167" s="283"/>
      <c r="DN167" s="283"/>
      <c r="DO167" s="283"/>
      <c r="DP167" s="283"/>
      <c r="DQ167" s="283"/>
      <c r="DR167" s="283"/>
      <c r="DS167" s="283"/>
      <c r="DT167" s="283"/>
      <c r="DU167" s="283"/>
      <c r="DV167" s="283"/>
      <c r="DW167" s="283"/>
      <c r="DX167" s="283"/>
      <c r="DY167" s="283"/>
      <c r="DZ167" s="283"/>
      <c r="EA167" s="283"/>
      <c r="EB167" s="283"/>
      <c r="EC167" s="283"/>
      <c r="ED167" s="283"/>
      <c r="EE167" s="283"/>
      <c r="EF167" s="283"/>
      <c r="EG167" s="283"/>
    </row>
    <row r="168" spans="2:137" s="305" customFormat="1">
      <c r="B168" s="204"/>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c r="BZ168" s="283"/>
      <c r="CA168" s="283"/>
      <c r="CB168" s="283"/>
      <c r="CC168" s="283"/>
      <c r="CD168" s="283"/>
      <c r="CE168" s="283"/>
      <c r="CF168" s="283"/>
      <c r="CG168" s="283"/>
      <c r="CH168" s="283"/>
      <c r="CI168" s="283"/>
      <c r="CJ168" s="283"/>
      <c r="CK168" s="283"/>
      <c r="CL168" s="283"/>
      <c r="CM168" s="283"/>
      <c r="CN168" s="283"/>
      <c r="CO168" s="283"/>
      <c r="CP168" s="283"/>
      <c r="CQ168" s="283"/>
      <c r="CR168" s="283"/>
      <c r="CS168" s="283"/>
      <c r="CT168" s="283"/>
      <c r="CU168" s="283"/>
      <c r="CV168" s="283"/>
      <c r="CW168" s="283"/>
      <c r="CX168" s="283"/>
      <c r="CY168" s="283"/>
      <c r="CZ168" s="283"/>
      <c r="DA168" s="283"/>
      <c r="DB168" s="283"/>
      <c r="DC168" s="283"/>
      <c r="DD168" s="283"/>
      <c r="DE168" s="283"/>
      <c r="DF168" s="283"/>
      <c r="DG168" s="283"/>
      <c r="DH168" s="283"/>
      <c r="DI168" s="283"/>
      <c r="DJ168" s="283"/>
      <c r="DK168" s="283"/>
      <c r="DL168" s="283"/>
      <c r="DM168" s="283"/>
      <c r="DN168" s="283"/>
      <c r="DO168" s="283"/>
      <c r="DP168" s="283"/>
      <c r="DQ168" s="283"/>
      <c r="DR168" s="283"/>
      <c r="DS168" s="283"/>
      <c r="DT168" s="283"/>
      <c r="DU168" s="283"/>
      <c r="DV168" s="283"/>
      <c r="DW168" s="283"/>
      <c r="DX168" s="283"/>
      <c r="DY168" s="283"/>
      <c r="DZ168" s="283"/>
      <c r="EA168" s="283"/>
      <c r="EB168" s="283"/>
      <c r="EC168" s="283"/>
      <c r="ED168" s="283"/>
      <c r="EE168" s="283"/>
      <c r="EF168" s="283"/>
      <c r="EG168" s="283"/>
    </row>
    <row r="169" spans="2:137" s="305" customFormat="1">
      <c r="B169" s="204"/>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c r="BJ169" s="283"/>
      <c r="BK169" s="283"/>
      <c r="BL169" s="283"/>
      <c r="BM169" s="283"/>
      <c r="BN169" s="283"/>
      <c r="BO169" s="283"/>
      <c r="BP169" s="283"/>
      <c r="BQ169" s="283"/>
      <c r="BR169" s="283"/>
      <c r="BS169" s="283"/>
      <c r="BT169" s="283"/>
      <c r="BU169" s="283"/>
      <c r="BV169" s="283"/>
      <c r="BW169" s="283"/>
      <c r="BX169" s="283"/>
      <c r="BY169" s="283"/>
      <c r="BZ169" s="283"/>
      <c r="CA169" s="283"/>
      <c r="CB169" s="283"/>
      <c r="CC169" s="283"/>
      <c r="CD169" s="283"/>
      <c r="CE169" s="283"/>
      <c r="CF169" s="283"/>
      <c r="CG169" s="283"/>
      <c r="CH169" s="283"/>
      <c r="CI169" s="283"/>
      <c r="CJ169" s="283"/>
      <c r="CK169" s="283"/>
      <c r="CL169" s="283"/>
      <c r="CM169" s="283"/>
      <c r="CN169" s="283"/>
      <c r="CO169" s="283"/>
      <c r="CP169" s="283"/>
      <c r="CQ169" s="283"/>
      <c r="CR169" s="283"/>
      <c r="CS169" s="283"/>
      <c r="CT169" s="283"/>
      <c r="CU169" s="283"/>
      <c r="CV169" s="283"/>
      <c r="CW169" s="283"/>
      <c r="CX169" s="283"/>
      <c r="CY169" s="283"/>
      <c r="CZ169" s="283"/>
      <c r="DA169" s="283"/>
      <c r="DB169" s="283"/>
      <c r="DC169" s="283"/>
      <c r="DD169" s="283"/>
      <c r="DE169" s="283"/>
      <c r="DF169" s="283"/>
      <c r="DG169" s="283"/>
      <c r="DH169" s="283"/>
      <c r="DI169" s="283"/>
      <c r="DJ169" s="283"/>
      <c r="DK169" s="283"/>
      <c r="DL169" s="283"/>
      <c r="DM169" s="283"/>
      <c r="DN169" s="283"/>
      <c r="DO169" s="283"/>
      <c r="DP169" s="283"/>
      <c r="DQ169" s="283"/>
      <c r="DR169" s="283"/>
      <c r="DS169" s="283"/>
      <c r="DT169" s="283"/>
      <c r="DU169" s="283"/>
      <c r="DV169" s="283"/>
      <c r="DW169" s="283"/>
      <c r="DX169" s="283"/>
      <c r="DY169" s="283"/>
      <c r="DZ169" s="283"/>
      <c r="EA169" s="283"/>
      <c r="EB169" s="283"/>
      <c r="EC169" s="283"/>
      <c r="ED169" s="283"/>
      <c r="EE169" s="283"/>
      <c r="EF169" s="283"/>
      <c r="EG169" s="283"/>
    </row>
    <row r="170" spans="2:137" s="305" customFormat="1">
      <c r="B170" s="204"/>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c r="BG170" s="283"/>
      <c r="BH170" s="283"/>
      <c r="BI170" s="283"/>
      <c r="BJ170" s="283"/>
      <c r="BK170" s="283"/>
      <c r="BL170" s="283"/>
      <c r="BM170" s="283"/>
      <c r="BN170" s="283"/>
      <c r="BO170" s="283"/>
      <c r="BP170" s="283"/>
      <c r="BQ170" s="283"/>
      <c r="BR170" s="283"/>
      <c r="BS170" s="283"/>
      <c r="BT170" s="283"/>
      <c r="BU170" s="283"/>
      <c r="BV170" s="283"/>
      <c r="BW170" s="283"/>
      <c r="BX170" s="283"/>
      <c r="BY170" s="283"/>
      <c r="BZ170" s="283"/>
      <c r="CA170" s="283"/>
      <c r="CB170" s="283"/>
      <c r="CC170" s="283"/>
      <c r="CD170" s="283"/>
      <c r="CE170" s="283"/>
      <c r="CF170" s="283"/>
      <c r="CG170" s="283"/>
      <c r="CH170" s="283"/>
      <c r="CI170" s="283"/>
      <c r="CJ170" s="283"/>
      <c r="CK170" s="283"/>
      <c r="CL170" s="283"/>
      <c r="CM170" s="283"/>
      <c r="CN170" s="283"/>
      <c r="CO170" s="283"/>
      <c r="CP170" s="283"/>
      <c r="CQ170" s="283"/>
      <c r="CR170" s="283"/>
      <c r="CS170" s="283"/>
      <c r="CT170" s="283"/>
      <c r="CU170" s="283"/>
      <c r="CV170" s="283"/>
      <c r="CW170" s="283"/>
      <c r="CX170" s="283"/>
      <c r="CY170" s="283"/>
      <c r="CZ170" s="283"/>
      <c r="DA170" s="283"/>
      <c r="DB170" s="283"/>
      <c r="DC170" s="283"/>
      <c r="DD170" s="283"/>
      <c r="DE170" s="283"/>
      <c r="DF170" s="283"/>
      <c r="DG170" s="283"/>
      <c r="DH170" s="283"/>
      <c r="DI170" s="283"/>
      <c r="DJ170" s="283"/>
      <c r="DK170" s="283"/>
      <c r="DL170" s="283"/>
      <c r="DM170" s="283"/>
      <c r="DN170" s="283"/>
      <c r="DO170" s="283"/>
      <c r="DP170" s="283"/>
      <c r="DQ170" s="283"/>
      <c r="DR170" s="283"/>
      <c r="DS170" s="283"/>
      <c r="DT170" s="283"/>
      <c r="DU170" s="283"/>
      <c r="DV170" s="283"/>
      <c r="DW170" s="283"/>
      <c r="DX170" s="283"/>
      <c r="DY170" s="283"/>
      <c r="DZ170" s="283"/>
      <c r="EA170" s="283"/>
      <c r="EB170" s="283"/>
      <c r="EC170" s="283"/>
      <c r="ED170" s="283"/>
      <c r="EE170" s="283"/>
      <c r="EF170" s="283"/>
      <c r="EG170" s="283"/>
    </row>
    <row r="171" spans="2:137" s="305" customFormat="1">
      <c r="B171" s="204"/>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c r="BG171" s="283"/>
      <c r="BH171" s="283"/>
      <c r="BI171" s="283"/>
      <c r="BJ171" s="283"/>
      <c r="BK171" s="283"/>
      <c r="BL171" s="283"/>
      <c r="BM171" s="283"/>
      <c r="BN171" s="283"/>
      <c r="BO171" s="283"/>
      <c r="BP171" s="283"/>
      <c r="BQ171" s="283"/>
      <c r="BR171" s="283"/>
      <c r="BS171" s="283"/>
      <c r="BT171" s="283"/>
      <c r="BU171" s="283"/>
      <c r="BV171" s="283"/>
      <c r="BW171" s="283"/>
      <c r="BX171" s="283"/>
      <c r="BY171" s="283"/>
      <c r="BZ171" s="283"/>
      <c r="CA171" s="283"/>
      <c r="CB171" s="283"/>
      <c r="CC171" s="283"/>
      <c r="CD171" s="283"/>
      <c r="CE171" s="283"/>
      <c r="CF171" s="283"/>
      <c r="CG171" s="283"/>
      <c r="CH171" s="283"/>
      <c r="CI171" s="283"/>
      <c r="CJ171" s="283"/>
      <c r="CK171" s="283"/>
      <c r="CL171" s="283"/>
      <c r="CM171" s="283"/>
      <c r="CN171" s="283"/>
      <c r="CO171" s="283"/>
      <c r="CP171" s="283"/>
      <c r="CQ171" s="283"/>
      <c r="CR171" s="283"/>
      <c r="CS171" s="283"/>
      <c r="CT171" s="283"/>
      <c r="CU171" s="283"/>
      <c r="CV171" s="283"/>
      <c r="CW171" s="283"/>
      <c r="CX171" s="283"/>
      <c r="CY171" s="283"/>
      <c r="CZ171" s="283"/>
      <c r="DA171" s="283"/>
      <c r="DB171" s="283"/>
      <c r="DC171" s="283"/>
      <c r="DD171" s="283"/>
      <c r="DE171" s="283"/>
      <c r="DF171" s="283"/>
      <c r="DG171" s="283"/>
      <c r="DH171" s="283"/>
      <c r="DI171" s="283"/>
      <c r="DJ171" s="283"/>
      <c r="DK171" s="283"/>
      <c r="DL171" s="283"/>
      <c r="DM171" s="283"/>
      <c r="DN171" s="283"/>
      <c r="DO171" s="283"/>
      <c r="DP171" s="283"/>
      <c r="DQ171" s="283"/>
      <c r="DR171" s="283"/>
      <c r="DS171" s="283"/>
      <c r="DT171" s="283"/>
      <c r="DU171" s="283"/>
      <c r="DV171" s="283"/>
      <c r="DW171" s="283"/>
      <c r="DX171" s="283"/>
      <c r="DY171" s="283"/>
      <c r="DZ171" s="283"/>
      <c r="EA171" s="283"/>
      <c r="EB171" s="283"/>
      <c r="EC171" s="283"/>
      <c r="ED171" s="283"/>
      <c r="EE171" s="283"/>
      <c r="EF171" s="283"/>
      <c r="EG171" s="283"/>
    </row>
    <row r="172" spans="2:137" s="305" customFormat="1">
      <c r="B172" s="204"/>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c r="DN172" s="283"/>
      <c r="DO172" s="283"/>
      <c r="DP172" s="283"/>
      <c r="DQ172" s="283"/>
      <c r="DR172" s="283"/>
      <c r="DS172" s="283"/>
      <c r="DT172" s="283"/>
      <c r="DU172" s="283"/>
      <c r="DV172" s="283"/>
      <c r="DW172" s="283"/>
      <c r="DX172" s="283"/>
      <c r="DY172" s="283"/>
      <c r="DZ172" s="283"/>
      <c r="EA172" s="283"/>
      <c r="EB172" s="283"/>
      <c r="EC172" s="283"/>
      <c r="ED172" s="283"/>
      <c r="EE172" s="283"/>
      <c r="EF172" s="283"/>
      <c r="EG172" s="283"/>
    </row>
    <row r="173" spans="2:137" s="305" customFormat="1">
      <c r="B173" s="204"/>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c r="DN173" s="283"/>
      <c r="DO173" s="283"/>
      <c r="DP173" s="283"/>
      <c r="DQ173" s="283"/>
      <c r="DR173" s="283"/>
      <c r="DS173" s="283"/>
      <c r="DT173" s="283"/>
      <c r="DU173" s="283"/>
      <c r="DV173" s="283"/>
      <c r="DW173" s="283"/>
      <c r="DX173" s="283"/>
      <c r="DY173" s="283"/>
      <c r="DZ173" s="283"/>
      <c r="EA173" s="283"/>
      <c r="EB173" s="283"/>
      <c r="EC173" s="283"/>
      <c r="ED173" s="283"/>
      <c r="EE173" s="283"/>
      <c r="EF173" s="283"/>
      <c r="EG173" s="283"/>
    </row>
    <row r="174" spans="2:137" s="305" customFormat="1">
      <c r="B174" s="204"/>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c r="DN174" s="283"/>
      <c r="DO174" s="283"/>
      <c r="DP174" s="283"/>
      <c r="DQ174" s="283"/>
      <c r="DR174" s="283"/>
      <c r="DS174" s="283"/>
      <c r="DT174" s="283"/>
      <c r="DU174" s="283"/>
      <c r="DV174" s="283"/>
      <c r="DW174" s="283"/>
      <c r="DX174" s="283"/>
      <c r="DY174" s="283"/>
      <c r="DZ174" s="283"/>
      <c r="EA174" s="283"/>
      <c r="EB174" s="283"/>
      <c r="EC174" s="283"/>
      <c r="ED174" s="283"/>
      <c r="EE174" s="283"/>
      <c r="EF174" s="283"/>
      <c r="EG174" s="283"/>
    </row>
    <row r="175" spans="2:137" s="305" customFormat="1">
      <c r="B175" s="204"/>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c r="DN175" s="283"/>
      <c r="DO175" s="283"/>
      <c r="DP175" s="283"/>
      <c r="DQ175" s="283"/>
      <c r="DR175" s="283"/>
      <c r="DS175" s="283"/>
      <c r="DT175" s="283"/>
      <c r="DU175" s="283"/>
      <c r="DV175" s="283"/>
      <c r="DW175" s="283"/>
      <c r="DX175" s="283"/>
      <c r="DY175" s="283"/>
      <c r="DZ175" s="283"/>
      <c r="EA175" s="283"/>
      <c r="EB175" s="283"/>
      <c r="EC175" s="283"/>
      <c r="ED175" s="283"/>
      <c r="EE175" s="283"/>
      <c r="EF175" s="283"/>
      <c r="EG175" s="283"/>
    </row>
    <row r="176" spans="2:137" s="305" customFormat="1">
      <c r="B176" s="204"/>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3"/>
      <c r="AQ176" s="283"/>
      <c r="AR176" s="283"/>
      <c r="AS176" s="283"/>
      <c r="AT176" s="283"/>
      <c r="AU176" s="283"/>
      <c r="AV176" s="283"/>
      <c r="AW176" s="283"/>
      <c r="AX176" s="283"/>
      <c r="AY176" s="283"/>
      <c r="AZ176" s="283"/>
      <c r="BA176" s="283"/>
      <c r="BB176" s="283"/>
      <c r="BC176" s="283"/>
      <c r="BD176" s="283"/>
      <c r="BE176" s="283"/>
      <c r="BF176" s="283"/>
      <c r="BG176" s="283"/>
      <c r="BH176" s="283"/>
      <c r="BI176" s="283"/>
      <c r="BJ176" s="283"/>
      <c r="BK176" s="283"/>
      <c r="BL176" s="283"/>
      <c r="BM176" s="283"/>
      <c r="BN176" s="283"/>
      <c r="BO176" s="283"/>
      <c r="BP176" s="283"/>
      <c r="BQ176" s="283"/>
      <c r="BR176" s="283"/>
      <c r="BS176" s="283"/>
      <c r="BT176" s="283"/>
      <c r="BU176" s="283"/>
      <c r="BV176" s="283"/>
      <c r="BW176" s="283"/>
      <c r="BX176" s="283"/>
      <c r="BY176" s="283"/>
      <c r="BZ176" s="283"/>
      <c r="CA176" s="283"/>
      <c r="CB176" s="283"/>
      <c r="CC176" s="283"/>
      <c r="CD176" s="283"/>
      <c r="CE176" s="283"/>
      <c r="CF176" s="283"/>
      <c r="CG176" s="283"/>
      <c r="CH176" s="283"/>
      <c r="CI176" s="283"/>
      <c r="CJ176" s="283"/>
      <c r="CK176" s="283"/>
      <c r="CL176" s="283"/>
      <c r="CM176" s="283"/>
      <c r="CN176" s="283"/>
      <c r="CO176" s="283"/>
      <c r="CP176" s="283"/>
      <c r="CQ176" s="283"/>
      <c r="CR176" s="283"/>
      <c r="CS176" s="283"/>
      <c r="CT176" s="283"/>
      <c r="CU176" s="283"/>
      <c r="CV176" s="283"/>
      <c r="CW176" s="283"/>
      <c r="CX176" s="283"/>
      <c r="CY176" s="283"/>
      <c r="CZ176" s="283"/>
      <c r="DA176" s="283"/>
      <c r="DB176" s="283"/>
      <c r="DC176" s="283"/>
      <c r="DD176" s="283"/>
      <c r="DE176" s="283"/>
      <c r="DF176" s="283"/>
      <c r="DG176" s="283"/>
      <c r="DH176" s="283"/>
      <c r="DI176" s="283"/>
      <c r="DJ176" s="283"/>
      <c r="DK176" s="283"/>
      <c r="DL176" s="283"/>
      <c r="DM176" s="283"/>
      <c r="DN176" s="283"/>
      <c r="DO176" s="283"/>
      <c r="DP176" s="283"/>
      <c r="DQ176" s="283"/>
      <c r="DR176" s="283"/>
      <c r="DS176" s="283"/>
      <c r="DT176" s="283"/>
      <c r="DU176" s="283"/>
      <c r="DV176" s="283"/>
      <c r="DW176" s="283"/>
      <c r="DX176" s="283"/>
      <c r="DY176" s="283"/>
      <c r="DZ176" s="283"/>
      <c r="EA176" s="283"/>
      <c r="EB176" s="283"/>
      <c r="EC176" s="283"/>
      <c r="ED176" s="283"/>
      <c r="EE176" s="283"/>
      <c r="EF176" s="283"/>
      <c r="EG176" s="283"/>
    </row>
    <row r="177" spans="2:137" s="305" customFormat="1">
      <c r="B177" s="204"/>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c r="BJ177" s="283"/>
      <c r="BK177" s="283"/>
      <c r="BL177" s="283"/>
      <c r="BM177" s="283"/>
      <c r="BN177" s="283"/>
      <c r="BO177" s="283"/>
      <c r="BP177" s="283"/>
      <c r="BQ177" s="283"/>
      <c r="BR177" s="283"/>
      <c r="BS177" s="283"/>
      <c r="BT177" s="283"/>
      <c r="BU177" s="283"/>
      <c r="BV177" s="283"/>
      <c r="BW177" s="283"/>
      <c r="BX177" s="283"/>
      <c r="BY177" s="283"/>
      <c r="BZ177" s="283"/>
      <c r="CA177" s="283"/>
      <c r="CB177" s="283"/>
      <c r="CC177" s="283"/>
      <c r="CD177" s="283"/>
      <c r="CE177" s="283"/>
      <c r="CF177" s="283"/>
      <c r="CG177" s="283"/>
      <c r="CH177" s="283"/>
      <c r="CI177" s="283"/>
      <c r="CJ177" s="283"/>
      <c r="CK177" s="283"/>
      <c r="CL177" s="283"/>
      <c r="CM177" s="283"/>
      <c r="CN177" s="283"/>
      <c r="CO177" s="283"/>
      <c r="CP177" s="283"/>
      <c r="CQ177" s="283"/>
      <c r="CR177" s="283"/>
      <c r="CS177" s="283"/>
      <c r="CT177" s="283"/>
      <c r="CU177" s="283"/>
      <c r="CV177" s="283"/>
      <c r="CW177" s="283"/>
      <c r="CX177" s="283"/>
      <c r="CY177" s="283"/>
      <c r="CZ177" s="283"/>
      <c r="DA177" s="283"/>
      <c r="DB177" s="283"/>
      <c r="DC177" s="283"/>
      <c r="DD177" s="283"/>
      <c r="DE177" s="283"/>
      <c r="DF177" s="283"/>
      <c r="DG177" s="283"/>
      <c r="DH177" s="283"/>
      <c r="DI177" s="283"/>
      <c r="DJ177" s="283"/>
      <c r="DK177" s="283"/>
      <c r="DL177" s="283"/>
      <c r="DM177" s="283"/>
      <c r="DN177" s="283"/>
      <c r="DO177" s="283"/>
      <c r="DP177" s="283"/>
      <c r="DQ177" s="283"/>
      <c r="DR177" s="283"/>
      <c r="DS177" s="283"/>
      <c r="DT177" s="283"/>
      <c r="DU177" s="283"/>
      <c r="DV177" s="283"/>
      <c r="DW177" s="283"/>
      <c r="DX177" s="283"/>
      <c r="DY177" s="283"/>
      <c r="DZ177" s="283"/>
      <c r="EA177" s="283"/>
      <c r="EB177" s="283"/>
      <c r="EC177" s="283"/>
      <c r="ED177" s="283"/>
      <c r="EE177" s="283"/>
      <c r="EF177" s="283"/>
      <c r="EG177" s="283"/>
    </row>
    <row r="178" spans="2:137" s="305" customFormat="1">
      <c r="B178" s="204"/>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c r="DN178" s="283"/>
      <c r="DO178" s="283"/>
      <c r="DP178" s="283"/>
      <c r="DQ178" s="283"/>
      <c r="DR178" s="283"/>
      <c r="DS178" s="283"/>
      <c r="DT178" s="283"/>
      <c r="DU178" s="283"/>
      <c r="DV178" s="283"/>
      <c r="DW178" s="283"/>
      <c r="DX178" s="283"/>
      <c r="DY178" s="283"/>
      <c r="DZ178" s="283"/>
      <c r="EA178" s="283"/>
      <c r="EB178" s="283"/>
      <c r="EC178" s="283"/>
      <c r="ED178" s="283"/>
      <c r="EE178" s="283"/>
      <c r="EF178" s="283"/>
      <c r="EG178" s="283"/>
    </row>
    <row r="179" spans="2:137" s="305" customFormat="1">
      <c r="B179" s="204"/>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S179" s="283"/>
      <c r="BT179" s="283"/>
      <c r="BU179" s="283"/>
      <c r="BV179" s="283"/>
      <c r="BW179" s="283"/>
      <c r="BX179" s="283"/>
      <c r="BY179" s="283"/>
      <c r="BZ179" s="283"/>
      <c r="CA179" s="283"/>
      <c r="CB179" s="283"/>
      <c r="CC179" s="283"/>
      <c r="CD179" s="283"/>
      <c r="CE179" s="283"/>
      <c r="CF179" s="283"/>
      <c r="CG179" s="283"/>
      <c r="CH179" s="283"/>
      <c r="CI179" s="283"/>
      <c r="CJ179" s="283"/>
      <c r="CK179" s="283"/>
      <c r="CL179" s="283"/>
      <c r="CM179" s="283"/>
      <c r="CN179" s="283"/>
      <c r="CO179" s="283"/>
      <c r="CP179" s="283"/>
      <c r="CQ179" s="283"/>
      <c r="CR179" s="283"/>
      <c r="CS179" s="283"/>
      <c r="CT179" s="283"/>
      <c r="CU179" s="283"/>
      <c r="CV179" s="283"/>
      <c r="CW179" s="283"/>
      <c r="CX179" s="283"/>
      <c r="CY179" s="283"/>
      <c r="CZ179" s="283"/>
      <c r="DA179" s="283"/>
      <c r="DB179" s="283"/>
      <c r="DC179" s="283"/>
      <c r="DD179" s="283"/>
      <c r="DE179" s="283"/>
      <c r="DF179" s="283"/>
      <c r="DG179" s="283"/>
      <c r="DH179" s="283"/>
      <c r="DI179" s="283"/>
      <c r="DJ179" s="283"/>
      <c r="DK179" s="283"/>
      <c r="DL179" s="283"/>
      <c r="DM179" s="283"/>
      <c r="DN179" s="283"/>
      <c r="DO179" s="283"/>
      <c r="DP179" s="283"/>
      <c r="DQ179" s="283"/>
      <c r="DR179" s="283"/>
      <c r="DS179" s="283"/>
      <c r="DT179" s="283"/>
      <c r="DU179" s="283"/>
      <c r="DV179" s="283"/>
      <c r="DW179" s="283"/>
      <c r="DX179" s="283"/>
      <c r="DY179" s="283"/>
      <c r="DZ179" s="283"/>
      <c r="EA179" s="283"/>
      <c r="EB179" s="283"/>
      <c r="EC179" s="283"/>
      <c r="ED179" s="283"/>
      <c r="EE179" s="283"/>
      <c r="EF179" s="283"/>
      <c r="EG179" s="283"/>
    </row>
    <row r="180" spans="2:137" s="305" customFormat="1">
      <c r="B180" s="204"/>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3"/>
      <c r="CE180" s="283"/>
      <c r="CF180" s="283"/>
      <c r="CG180" s="283"/>
      <c r="CH180" s="283"/>
      <c r="CI180" s="283"/>
      <c r="CJ180" s="283"/>
      <c r="CK180" s="283"/>
      <c r="CL180" s="283"/>
      <c r="CM180" s="283"/>
      <c r="CN180" s="283"/>
      <c r="CO180" s="283"/>
      <c r="CP180" s="283"/>
      <c r="CQ180" s="283"/>
      <c r="CR180" s="283"/>
      <c r="CS180" s="283"/>
      <c r="CT180" s="283"/>
      <c r="CU180" s="283"/>
      <c r="CV180" s="283"/>
      <c r="CW180" s="283"/>
      <c r="CX180" s="283"/>
      <c r="CY180" s="283"/>
      <c r="CZ180" s="283"/>
      <c r="DA180" s="283"/>
      <c r="DB180" s="283"/>
      <c r="DC180" s="283"/>
      <c r="DD180" s="283"/>
      <c r="DE180" s="283"/>
      <c r="DF180" s="283"/>
      <c r="DG180" s="283"/>
      <c r="DH180" s="283"/>
      <c r="DI180" s="283"/>
      <c r="DJ180" s="283"/>
      <c r="DK180" s="283"/>
      <c r="DL180" s="283"/>
      <c r="DM180" s="283"/>
      <c r="DN180" s="283"/>
      <c r="DO180" s="283"/>
      <c r="DP180" s="283"/>
      <c r="DQ180" s="283"/>
      <c r="DR180" s="283"/>
      <c r="DS180" s="283"/>
      <c r="DT180" s="283"/>
      <c r="DU180" s="283"/>
      <c r="DV180" s="283"/>
      <c r="DW180" s="283"/>
      <c r="DX180" s="283"/>
      <c r="DY180" s="283"/>
      <c r="DZ180" s="283"/>
      <c r="EA180" s="283"/>
      <c r="EB180" s="283"/>
      <c r="EC180" s="283"/>
      <c r="ED180" s="283"/>
      <c r="EE180" s="283"/>
      <c r="EF180" s="283"/>
      <c r="EG180" s="283"/>
    </row>
    <row r="181" spans="2:137" s="305" customFormat="1">
      <c r="B181" s="204"/>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c r="AY181" s="283"/>
      <c r="AZ181" s="283"/>
      <c r="BA181" s="283"/>
      <c r="BB181" s="283"/>
      <c r="BC181" s="283"/>
      <c r="BD181" s="283"/>
      <c r="BE181" s="283"/>
      <c r="BF181" s="283"/>
      <c r="BG181" s="283"/>
      <c r="BH181" s="283"/>
      <c r="BI181" s="283"/>
      <c r="BJ181" s="283"/>
      <c r="BK181" s="283"/>
      <c r="BL181" s="283"/>
      <c r="BM181" s="283"/>
      <c r="BN181" s="283"/>
      <c r="BO181" s="283"/>
      <c r="BP181" s="283"/>
      <c r="BQ181" s="283"/>
      <c r="BR181" s="283"/>
      <c r="BS181" s="283"/>
      <c r="BT181" s="283"/>
      <c r="BU181" s="283"/>
      <c r="BV181" s="283"/>
      <c r="BW181" s="283"/>
      <c r="BX181" s="283"/>
      <c r="BY181" s="283"/>
      <c r="BZ181" s="283"/>
      <c r="CA181" s="283"/>
      <c r="CB181" s="283"/>
      <c r="CC181" s="283"/>
      <c r="CD181" s="283"/>
      <c r="CE181" s="283"/>
      <c r="CF181" s="283"/>
      <c r="CG181" s="283"/>
      <c r="CH181" s="283"/>
      <c r="CI181" s="283"/>
      <c r="CJ181" s="283"/>
      <c r="CK181" s="283"/>
      <c r="CL181" s="283"/>
      <c r="CM181" s="283"/>
      <c r="CN181" s="283"/>
      <c r="CO181" s="283"/>
      <c r="CP181" s="283"/>
      <c r="CQ181" s="283"/>
      <c r="CR181" s="283"/>
      <c r="CS181" s="283"/>
      <c r="CT181" s="283"/>
      <c r="CU181" s="283"/>
      <c r="CV181" s="283"/>
      <c r="CW181" s="283"/>
      <c r="CX181" s="283"/>
      <c r="CY181" s="283"/>
      <c r="CZ181" s="283"/>
      <c r="DA181" s="283"/>
      <c r="DB181" s="283"/>
      <c r="DC181" s="283"/>
      <c r="DD181" s="283"/>
      <c r="DE181" s="283"/>
      <c r="DF181" s="283"/>
      <c r="DG181" s="283"/>
      <c r="DH181" s="283"/>
      <c r="DI181" s="283"/>
      <c r="DJ181" s="283"/>
      <c r="DK181" s="283"/>
      <c r="DL181" s="283"/>
      <c r="DM181" s="283"/>
      <c r="DN181" s="283"/>
      <c r="DO181" s="283"/>
      <c r="DP181" s="283"/>
      <c r="DQ181" s="283"/>
      <c r="DR181" s="283"/>
      <c r="DS181" s="283"/>
      <c r="DT181" s="283"/>
      <c r="DU181" s="283"/>
      <c r="DV181" s="283"/>
      <c r="DW181" s="283"/>
      <c r="DX181" s="283"/>
      <c r="DY181" s="283"/>
      <c r="DZ181" s="283"/>
      <c r="EA181" s="283"/>
      <c r="EB181" s="283"/>
      <c r="EC181" s="283"/>
      <c r="ED181" s="283"/>
      <c r="EE181" s="283"/>
      <c r="EF181" s="283"/>
      <c r="EG181" s="283"/>
    </row>
    <row r="182" spans="2:137" s="305" customFormat="1">
      <c r="B182" s="204"/>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c r="AY182" s="283"/>
      <c r="AZ182" s="283"/>
      <c r="BA182" s="283"/>
      <c r="BB182" s="283"/>
      <c r="BC182" s="283"/>
      <c r="BD182" s="283"/>
      <c r="BE182" s="283"/>
      <c r="BF182" s="283"/>
      <c r="BG182" s="283"/>
      <c r="BH182" s="283"/>
      <c r="BI182" s="283"/>
      <c r="BJ182" s="283"/>
      <c r="BK182" s="283"/>
      <c r="BL182" s="283"/>
      <c r="BM182" s="283"/>
      <c r="BN182" s="283"/>
      <c r="BO182" s="283"/>
      <c r="BP182" s="283"/>
      <c r="BQ182" s="283"/>
      <c r="BR182" s="283"/>
      <c r="BS182" s="283"/>
      <c r="BT182" s="283"/>
      <c r="BU182" s="283"/>
      <c r="BV182" s="283"/>
      <c r="BW182" s="283"/>
      <c r="BX182" s="283"/>
      <c r="BY182" s="283"/>
      <c r="BZ182" s="283"/>
      <c r="CA182" s="283"/>
      <c r="CB182" s="283"/>
      <c r="CC182" s="283"/>
      <c r="CD182" s="283"/>
      <c r="CE182" s="283"/>
      <c r="CF182" s="283"/>
      <c r="CG182" s="283"/>
      <c r="CH182" s="283"/>
      <c r="CI182" s="283"/>
      <c r="CJ182" s="283"/>
      <c r="CK182" s="283"/>
      <c r="CL182" s="283"/>
      <c r="CM182" s="283"/>
      <c r="CN182" s="283"/>
      <c r="CO182" s="283"/>
      <c r="CP182" s="283"/>
      <c r="CQ182" s="283"/>
      <c r="CR182" s="283"/>
      <c r="CS182" s="283"/>
      <c r="CT182" s="283"/>
      <c r="CU182" s="283"/>
      <c r="CV182" s="283"/>
      <c r="CW182" s="283"/>
      <c r="CX182" s="283"/>
      <c r="CY182" s="283"/>
      <c r="CZ182" s="283"/>
      <c r="DA182" s="283"/>
      <c r="DB182" s="283"/>
      <c r="DC182" s="283"/>
      <c r="DD182" s="283"/>
      <c r="DE182" s="283"/>
      <c r="DF182" s="283"/>
      <c r="DG182" s="283"/>
      <c r="DH182" s="283"/>
      <c r="DI182" s="283"/>
      <c r="DJ182" s="283"/>
      <c r="DK182" s="283"/>
      <c r="DL182" s="283"/>
      <c r="DM182" s="283"/>
      <c r="DN182" s="283"/>
      <c r="DO182" s="283"/>
      <c r="DP182" s="283"/>
      <c r="DQ182" s="283"/>
      <c r="DR182" s="283"/>
      <c r="DS182" s="283"/>
      <c r="DT182" s="283"/>
      <c r="DU182" s="283"/>
      <c r="DV182" s="283"/>
      <c r="DW182" s="283"/>
      <c r="DX182" s="283"/>
      <c r="DY182" s="283"/>
      <c r="DZ182" s="283"/>
      <c r="EA182" s="283"/>
      <c r="EB182" s="283"/>
      <c r="EC182" s="283"/>
      <c r="ED182" s="283"/>
      <c r="EE182" s="283"/>
      <c r="EF182" s="283"/>
      <c r="EG182" s="283"/>
    </row>
    <row r="183" spans="2:137" s="305" customFormat="1">
      <c r="B183" s="204"/>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S183" s="283"/>
      <c r="BT183" s="283"/>
      <c r="BU183" s="283"/>
      <c r="BV183" s="283"/>
      <c r="BW183" s="283"/>
      <c r="BX183" s="283"/>
      <c r="BY183" s="283"/>
      <c r="BZ183" s="283"/>
      <c r="CA183" s="283"/>
      <c r="CB183" s="283"/>
      <c r="CC183" s="283"/>
      <c r="CD183" s="283"/>
      <c r="CE183" s="283"/>
      <c r="CF183" s="283"/>
      <c r="CG183" s="283"/>
      <c r="CH183" s="283"/>
      <c r="CI183" s="283"/>
      <c r="CJ183" s="283"/>
      <c r="CK183" s="283"/>
      <c r="CL183" s="283"/>
      <c r="CM183" s="283"/>
      <c r="CN183" s="283"/>
      <c r="CO183" s="283"/>
      <c r="CP183" s="283"/>
      <c r="CQ183" s="283"/>
      <c r="CR183" s="283"/>
      <c r="CS183" s="283"/>
      <c r="CT183" s="283"/>
      <c r="CU183" s="283"/>
      <c r="CV183" s="283"/>
      <c r="CW183" s="283"/>
      <c r="CX183" s="283"/>
      <c r="CY183" s="283"/>
      <c r="CZ183" s="283"/>
      <c r="DA183" s="283"/>
      <c r="DB183" s="283"/>
      <c r="DC183" s="283"/>
      <c r="DD183" s="283"/>
      <c r="DE183" s="283"/>
      <c r="DF183" s="283"/>
      <c r="DG183" s="283"/>
      <c r="DH183" s="283"/>
      <c r="DI183" s="283"/>
      <c r="DJ183" s="283"/>
      <c r="DK183" s="283"/>
      <c r="DL183" s="283"/>
      <c r="DM183" s="283"/>
      <c r="DN183" s="283"/>
      <c r="DO183" s="283"/>
      <c r="DP183" s="283"/>
      <c r="DQ183" s="283"/>
      <c r="DR183" s="283"/>
      <c r="DS183" s="283"/>
      <c r="DT183" s="283"/>
      <c r="DU183" s="283"/>
      <c r="DV183" s="283"/>
      <c r="DW183" s="283"/>
      <c r="DX183" s="283"/>
      <c r="DY183" s="283"/>
      <c r="DZ183" s="283"/>
      <c r="EA183" s="283"/>
      <c r="EB183" s="283"/>
      <c r="EC183" s="283"/>
      <c r="ED183" s="283"/>
      <c r="EE183" s="283"/>
      <c r="EF183" s="283"/>
      <c r="EG183" s="283"/>
    </row>
    <row r="184" spans="2:137" s="305" customFormat="1">
      <c r="B184" s="204"/>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3"/>
      <c r="CE184" s="283"/>
      <c r="CF184" s="283"/>
      <c r="CG184" s="283"/>
      <c r="CH184" s="283"/>
      <c r="CI184" s="283"/>
      <c r="CJ184" s="283"/>
      <c r="CK184" s="283"/>
      <c r="CL184" s="283"/>
      <c r="CM184" s="283"/>
      <c r="CN184" s="283"/>
      <c r="CO184" s="283"/>
      <c r="CP184" s="283"/>
      <c r="CQ184" s="283"/>
      <c r="CR184" s="283"/>
      <c r="CS184" s="283"/>
      <c r="CT184" s="283"/>
      <c r="CU184" s="283"/>
      <c r="CV184" s="283"/>
      <c r="CW184" s="283"/>
      <c r="CX184" s="283"/>
      <c r="CY184" s="283"/>
      <c r="CZ184" s="283"/>
      <c r="DA184" s="283"/>
      <c r="DB184" s="283"/>
      <c r="DC184" s="283"/>
      <c r="DD184" s="283"/>
      <c r="DE184" s="283"/>
      <c r="DF184" s="283"/>
      <c r="DG184" s="283"/>
      <c r="DH184" s="283"/>
      <c r="DI184" s="283"/>
      <c r="DJ184" s="283"/>
      <c r="DK184" s="283"/>
      <c r="DL184" s="283"/>
      <c r="DM184" s="283"/>
      <c r="DN184" s="283"/>
      <c r="DO184" s="283"/>
      <c r="DP184" s="283"/>
      <c r="DQ184" s="283"/>
      <c r="DR184" s="283"/>
      <c r="DS184" s="283"/>
      <c r="DT184" s="283"/>
      <c r="DU184" s="283"/>
      <c r="DV184" s="283"/>
      <c r="DW184" s="283"/>
      <c r="DX184" s="283"/>
      <c r="DY184" s="283"/>
      <c r="DZ184" s="283"/>
      <c r="EA184" s="283"/>
      <c r="EB184" s="283"/>
      <c r="EC184" s="283"/>
      <c r="ED184" s="283"/>
      <c r="EE184" s="283"/>
      <c r="EF184" s="283"/>
      <c r="EG184" s="283"/>
    </row>
    <row r="185" spans="2:137" s="305" customFormat="1">
      <c r="B185" s="204"/>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3"/>
      <c r="CE185" s="283"/>
      <c r="CF185" s="283"/>
      <c r="CG185" s="283"/>
      <c r="CH185" s="283"/>
      <c r="CI185" s="283"/>
      <c r="CJ185" s="283"/>
      <c r="CK185" s="283"/>
      <c r="CL185" s="283"/>
      <c r="CM185" s="283"/>
      <c r="CN185" s="283"/>
      <c r="CO185" s="283"/>
      <c r="CP185" s="283"/>
      <c r="CQ185" s="283"/>
      <c r="CR185" s="283"/>
      <c r="CS185" s="283"/>
      <c r="CT185" s="283"/>
      <c r="CU185" s="283"/>
      <c r="CV185" s="283"/>
      <c r="CW185" s="283"/>
      <c r="CX185" s="283"/>
      <c r="CY185" s="283"/>
      <c r="CZ185" s="283"/>
      <c r="DA185" s="283"/>
      <c r="DB185" s="283"/>
      <c r="DC185" s="283"/>
      <c r="DD185" s="283"/>
      <c r="DE185" s="283"/>
      <c r="DF185" s="283"/>
      <c r="DG185" s="283"/>
      <c r="DH185" s="283"/>
      <c r="DI185" s="283"/>
      <c r="DJ185" s="283"/>
      <c r="DK185" s="283"/>
      <c r="DL185" s="283"/>
      <c r="DM185" s="283"/>
      <c r="DN185" s="283"/>
      <c r="DO185" s="283"/>
      <c r="DP185" s="283"/>
      <c r="DQ185" s="283"/>
      <c r="DR185" s="283"/>
      <c r="DS185" s="283"/>
      <c r="DT185" s="283"/>
      <c r="DU185" s="283"/>
      <c r="DV185" s="283"/>
      <c r="DW185" s="283"/>
      <c r="DX185" s="283"/>
      <c r="DY185" s="283"/>
      <c r="DZ185" s="283"/>
      <c r="EA185" s="283"/>
      <c r="EB185" s="283"/>
      <c r="EC185" s="283"/>
      <c r="ED185" s="283"/>
      <c r="EE185" s="283"/>
      <c r="EF185" s="283"/>
      <c r="EG185" s="283"/>
    </row>
    <row r="186" spans="2:137" s="305" customFormat="1">
      <c r="B186" s="204"/>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c r="AY186" s="283"/>
      <c r="AZ186" s="283"/>
      <c r="BA186" s="283"/>
      <c r="BB186" s="283"/>
      <c r="BC186" s="283"/>
      <c r="BD186" s="283"/>
      <c r="BE186" s="283"/>
      <c r="BF186" s="283"/>
      <c r="BG186" s="283"/>
      <c r="BH186" s="283"/>
      <c r="BI186" s="283"/>
      <c r="BJ186" s="283"/>
      <c r="BK186" s="283"/>
      <c r="BL186" s="283"/>
      <c r="BM186" s="283"/>
      <c r="BN186" s="283"/>
      <c r="BO186" s="283"/>
      <c r="BP186" s="283"/>
      <c r="BQ186" s="283"/>
      <c r="BR186" s="283"/>
      <c r="BS186" s="283"/>
      <c r="BT186" s="283"/>
      <c r="BU186" s="283"/>
      <c r="BV186" s="283"/>
      <c r="BW186" s="283"/>
      <c r="BX186" s="283"/>
      <c r="BY186" s="283"/>
      <c r="BZ186" s="283"/>
      <c r="CA186" s="283"/>
      <c r="CB186" s="283"/>
      <c r="CC186" s="283"/>
      <c r="CD186" s="283"/>
      <c r="CE186" s="283"/>
      <c r="CF186" s="283"/>
      <c r="CG186" s="283"/>
      <c r="CH186" s="283"/>
      <c r="CI186" s="283"/>
      <c r="CJ186" s="283"/>
      <c r="CK186" s="283"/>
      <c r="CL186" s="283"/>
      <c r="CM186" s="283"/>
      <c r="CN186" s="283"/>
      <c r="CO186" s="283"/>
      <c r="CP186" s="283"/>
      <c r="CQ186" s="283"/>
      <c r="CR186" s="283"/>
      <c r="CS186" s="283"/>
      <c r="CT186" s="283"/>
      <c r="CU186" s="283"/>
      <c r="CV186" s="283"/>
      <c r="CW186" s="283"/>
      <c r="CX186" s="283"/>
      <c r="CY186" s="283"/>
      <c r="CZ186" s="283"/>
      <c r="DA186" s="283"/>
      <c r="DB186" s="283"/>
      <c r="DC186" s="283"/>
      <c r="DD186" s="283"/>
      <c r="DE186" s="283"/>
      <c r="DF186" s="283"/>
      <c r="DG186" s="283"/>
      <c r="DH186" s="283"/>
      <c r="DI186" s="283"/>
      <c r="DJ186" s="283"/>
      <c r="DK186" s="283"/>
      <c r="DL186" s="283"/>
      <c r="DM186" s="283"/>
      <c r="DN186" s="283"/>
      <c r="DO186" s="283"/>
      <c r="DP186" s="283"/>
      <c r="DQ186" s="283"/>
      <c r="DR186" s="283"/>
      <c r="DS186" s="283"/>
      <c r="DT186" s="283"/>
      <c r="DU186" s="283"/>
      <c r="DV186" s="283"/>
      <c r="DW186" s="283"/>
      <c r="DX186" s="283"/>
      <c r="DY186" s="283"/>
      <c r="DZ186" s="283"/>
      <c r="EA186" s="283"/>
      <c r="EB186" s="283"/>
      <c r="EC186" s="283"/>
      <c r="ED186" s="283"/>
      <c r="EE186" s="283"/>
      <c r="EF186" s="283"/>
      <c r="EG186" s="283"/>
    </row>
    <row r="187" spans="2:137" s="305" customFormat="1">
      <c r="B187" s="204"/>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83"/>
      <c r="CB187" s="283"/>
      <c r="CC187" s="283"/>
      <c r="CD187" s="283"/>
      <c r="CE187" s="283"/>
      <c r="CF187" s="283"/>
      <c r="CG187" s="283"/>
      <c r="CH187" s="283"/>
      <c r="CI187" s="283"/>
      <c r="CJ187" s="283"/>
      <c r="CK187" s="283"/>
      <c r="CL187" s="283"/>
      <c r="CM187" s="283"/>
      <c r="CN187" s="283"/>
      <c r="CO187" s="283"/>
      <c r="CP187" s="283"/>
      <c r="CQ187" s="283"/>
      <c r="CR187" s="283"/>
      <c r="CS187" s="283"/>
      <c r="CT187" s="283"/>
      <c r="CU187" s="283"/>
      <c r="CV187" s="283"/>
      <c r="CW187" s="283"/>
      <c r="CX187" s="283"/>
      <c r="CY187" s="283"/>
      <c r="CZ187" s="283"/>
      <c r="DA187" s="283"/>
      <c r="DB187" s="283"/>
      <c r="DC187" s="283"/>
      <c r="DD187" s="283"/>
      <c r="DE187" s="283"/>
      <c r="DF187" s="283"/>
      <c r="DG187" s="283"/>
      <c r="DH187" s="283"/>
      <c r="DI187" s="283"/>
      <c r="DJ187" s="283"/>
      <c r="DK187" s="283"/>
      <c r="DL187" s="283"/>
      <c r="DM187" s="283"/>
      <c r="DN187" s="283"/>
      <c r="DO187" s="283"/>
      <c r="DP187" s="283"/>
      <c r="DQ187" s="283"/>
      <c r="DR187" s="283"/>
      <c r="DS187" s="283"/>
      <c r="DT187" s="283"/>
      <c r="DU187" s="283"/>
      <c r="DV187" s="283"/>
      <c r="DW187" s="283"/>
      <c r="DX187" s="283"/>
      <c r="DY187" s="283"/>
      <c r="DZ187" s="283"/>
      <c r="EA187" s="283"/>
      <c r="EB187" s="283"/>
      <c r="EC187" s="283"/>
      <c r="ED187" s="283"/>
      <c r="EE187" s="283"/>
      <c r="EF187" s="283"/>
      <c r="EG187" s="283"/>
    </row>
    <row r="188" spans="2:137" s="305" customFormat="1">
      <c r="B188" s="204"/>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c r="BJ188" s="283"/>
      <c r="BK188" s="283"/>
      <c r="BL188" s="283"/>
      <c r="BM188" s="283"/>
      <c r="BN188" s="283"/>
      <c r="BO188" s="283"/>
      <c r="BP188" s="283"/>
      <c r="BQ188" s="283"/>
      <c r="BR188" s="283"/>
      <c r="BS188" s="283"/>
      <c r="BT188" s="283"/>
      <c r="BU188" s="283"/>
      <c r="BV188" s="283"/>
      <c r="BW188" s="283"/>
      <c r="BX188" s="283"/>
      <c r="BY188" s="283"/>
      <c r="BZ188" s="283"/>
      <c r="CA188" s="283"/>
      <c r="CB188" s="283"/>
      <c r="CC188" s="283"/>
      <c r="CD188" s="283"/>
      <c r="CE188" s="283"/>
      <c r="CF188" s="283"/>
      <c r="CG188" s="283"/>
      <c r="CH188" s="283"/>
      <c r="CI188" s="283"/>
      <c r="CJ188" s="283"/>
      <c r="CK188" s="283"/>
      <c r="CL188" s="283"/>
      <c r="CM188" s="283"/>
      <c r="CN188" s="283"/>
      <c r="CO188" s="283"/>
      <c r="CP188" s="283"/>
      <c r="CQ188" s="283"/>
      <c r="CR188" s="283"/>
      <c r="CS188" s="283"/>
      <c r="CT188" s="283"/>
      <c r="CU188" s="283"/>
      <c r="CV188" s="283"/>
      <c r="CW188" s="283"/>
      <c r="CX188" s="283"/>
      <c r="CY188" s="283"/>
      <c r="CZ188" s="283"/>
      <c r="DA188" s="283"/>
      <c r="DB188" s="283"/>
      <c r="DC188" s="283"/>
      <c r="DD188" s="283"/>
      <c r="DE188" s="283"/>
      <c r="DF188" s="283"/>
      <c r="DG188" s="283"/>
      <c r="DH188" s="283"/>
      <c r="DI188" s="283"/>
      <c r="DJ188" s="283"/>
      <c r="DK188" s="283"/>
      <c r="DL188" s="283"/>
      <c r="DM188" s="283"/>
      <c r="DN188" s="283"/>
      <c r="DO188" s="283"/>
      <c r="DP188" s="283"/>
      <c r="DQ188" s="283"/>
      <c r="DR188" s="283"/>
      <c r="DS188" s="283"/>
      <c r="DT188" s="283"/>
      <c r="DU188" s="283"/>
      <c r="DV188" s="283"/>
      <c r="DW188" s="283"/>
      <c r="DX188" s="283"/>
      <c r="DY188" s="283"/>
      <c r="DZ188" s="283"/>
      <c r="EA188" s="283"/>
      <c r="EB188" s="283"/>
      <c r="EC188" s="283"/>
      <c r="ED188" s="283"/>
      <c r="EE188" s="283"/>
      <c r="EF188" s="283"/>
      <c r="EG188" s="283"/>
    </row>
    <row r="189" spans="2:137" s="305" customFormat="1">
      <c r="B189" s="204"/>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283"/>
      <c r="AY189" s="283"/>
      <c r="AZ189" s="283"/>
      <c r="BA189" s="283"/>
      <c r="BB189" s="283"/>
      <c r="BC189" s="283"/>
      <c r="BD189" s="283"/>
      <c r="BE189" s="283"/>
      <c r="BF189" s="283"/>
      <c r="BG189" s="283"/>
      <c r="BH189" s="283"/>
      <c r="BI189" s="283"/>
      <c r="BJ189" s="283"/>
      <c r="BK189" s="283"/>
      <c r="BL189" s="283"/>
      <c r="BM189" s="283"/>
      <c r="BN189" s="283"/>
      <c r="BO189" s="283"/>
      <c r="BP189" s="283"/>
      <c r="BQ189" s="283"/>
      <c r="BR189" s="283"/>
      <c r="BS189" s="283"/>
      <c r="BT189" s="283"/>
      <c r="BU189" s="283"/>
      <c r="BV189" s="283"/>
      <c r="BW189" s="283"/>
      <c r="BX189" s="283"/>
      <c r="BY189" s="283"/>
      <c r="BZ189" s="283"/>
      <c r="CA189" s="283"/>
      <c r="CB189" s="283"/>
      <c r="CC189" s="283"/>
      <c r="CD189" s="283"/>
      <c r="CE189" s="283"/>
      <c r="CF189" s="283"/>
      <c r="CG189" s="283"/>
      <c r="CH189" s="283"/>
      <c r="CI189" s="283"/>
      <c r="CJ189" s="283"/>
      <c r="CK189" s="283"/>
      <c r="CL189" s="283"/>
      <c r="CM189" s="283"/>
      <c r="CN189" s="283"/>
      <c r="CO189" s="283"/>
      <c r="CP189" s="283"/>
      <c r="CQ189" s="283"/>
      <c r="CR189" s="283"/>
      <c r="CS189" s="283"/>
      <c r="CT189" s="283"/>
      <c r="CU189" s="283"/>
      <c r="CV189" s="283"/>
      <c r="CW189" s="283"/>
      <c r="CX189" s="283"/>
      <c r="CY189" s="283"/>
      <c r="CZ189" s="283"/>
      <c r="DA189" s="283"/>
      <c r="DB189" s="283"/>
      <c r="DC189" s="283"/>
      <c r="DD189" s="283"/>
      <c r="DE189" s="283"/>
      <c r="DF189" s="283"/>
      <c r="DG189" s="283"/>
      <c r="DH189" s="283"/>
      <c r="DI189" s="283"/>
      <c r="DJ189" s="283"/>
      <c r="DK189" s="283"/>
      <c r="DL189" s="283"/>
      <c r="DM189" s="283"/>
      <c r="DN189" s="283"/>
      <c r="DO189" s="283"/>
      <c r="DP189" s="283"/>
      <c r="DQ189" s="283"/>
      <c r="DR189" s="283"/>
      <c r="DS189" s="283"/>
      <c r="DT189" s="283"/>
      <c r="DU189" s="283"/>
      <c r="DV189" s="283"/>
      <c r="DW189" s="283"/>
      <c r="DX189" s="283"/>
      <c r="DY189" s="283"/>
      <c r="DZ189" s="283"/>
      <c r="EA189" s="283"/>
      <c r="EB189" s="283"/>
      <c r="EC189" s="283"/>
      <c r="ED189" s="283"/>
      <c r="EE189" s="283"/>
      <c r="EF189" s="283"/>
      <c r="EG189" s="283"/>
    </row>
    <row r="190" spans="2:137" s="305" customFormat="1">
      <c r="B190" s="204"/>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83"/>
      <c r="CB190" s="283"/>
      <c r="CC190" s="283"/>
      <c r="CD190" s="283"/>
      <c r="CE190" s="283"/>
      <c r="CF190" s="283"/>
      <c r="CG190" s="283"/>
      <c r="CH190" s="283"/>
      <c r="CI190" s="283"/>
      <c r="CJ190" s="283"/>
      <c r="CK190" s="283"/>
      <c r="CL190" s="283"/>
      <c r="CM190" s="283"/>
      <c r="CN190" s="283"/>
      <c r="CO190" s="283"/>
      <c r="CP190" s="283"/>
      <c r="CQ190" s="283"/>
      <c r="CR190" s="283"/>
      <c r="CS190" s="283"/>
      <c r="CT190" s="283"/>
      <c r="CU190" s="283"/>
      <c r="CV190" s="283"/>
      <c r="CW190" s="283"/>
      <c r="CX190" s="283"/>
      <c r="CY190" s="283"/>
      <c r="CZ190" s="283"/>
      <c r="DA190" s="283"/>
      <c r="DB190" s="283"/>
      <c r="DC190" s="283"/>
      <c r="DD190" s="283"/>
      <c r="DE190" s="283"/>
      <c r="DF190" s="283"/>
      <c r="DG190" s="283"/>
      <c r="DH190" s="283"/>
      <c r="DI190" s="283"/>
      <c r="DJ190" s="283"/>
      <c r="DK190" s="283"/>
      <c r="DL190" s="283"/>
      <c r="DM190" s="283"/>
      <c r="DN190" s="283"/>
      <c r="DO190" s="283"/>
      <c r="DP190" s="283"/>
      <c r="DQ190" s="283"/>
      <c r="DR190" s="283"/>
      <c r="DS190" s="283"/>
      <c r="DT190" s="283"/>
      <c r="DU190" s="283"/>
      <c r="DV190" s="283"/>
      <c r="DW190" s="283"/>
      <c r="DX190" s="283"/>
      <c r="DY190" s="283"/>
      <c r="DZ190" s="283"/>
      <c r="EA190" s="283"/>
      <c r="EB190" s="283"/>
      <c r="EC190" s="283"/>
      <c r="ED190" s="283"/>
      <c r="EE190" s="283"/>
      <c r="EF190" s="283"/>
      <c r="EG190" s="283"/>
    </row>
    <row r="191" spans="2:137" s="305" customFormat="1">
      <c r="B191" s="204"/>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83"/>
      <c r="CB191" s="283"/>
      <c r="CC191" s="283"/>
      <c r="CD191" s="283"/>
      <c r="CE191" s="283"/>
      <c r="CF191" s="283"/>
      <c r="CG191" s="283"/>
      <c r="CH191" s="283"/>
      <c r="CI191" s="283"/>
      <c r="CJ191" s="283"/>
      <c r="CK191" s="283"/>
      <c r="CL191" s="283"/>
      <c r="CM191" s="283"/>
      <c r="CN191" s="283"/>
      <c r="CO191" s="283"/>
      <c r="CP191" s="283"/>
      <c r="CQ191" s="283"/>
      <c r="CR191" s="283"/>
      <c r="CS191" s="283"/>
      <c r="CT191" s="283"/>
      <c r="CU191" s="283"/>
      <c r="CV191" s="283"/>
      <c r="CW191" s="283"/>
      <c r="CX191" s="283"/>
      <c r="CY191" s="283"/>
      <c r="CZ191" s="283"/>
      <c r="DA191" s="283"/>
      <c r="DB191" s="283"/>
      <c r="DC191" s="283"/>
      <c r="DD191" s="283"/>
      <c r="DE191" s="283"/>
      <c r="DF191" s="283"/>
      <c r="DG191" s="283"/>
      <c r="DH191" s="283"/>
      <c r="DI191" s="283"/>
      <c r="DJ191" s="283"/>
      <c r="DK191" s="283"/>
      <c r="DL191" s="283"/>
      <c r="DM191" s="283"/>
      <c r="DN191" s="283"/>
      <c r="DO191" s="283"/>
      <c r="DP191" s="283"/>
      <c r="DQ191" s="283"/>
      <c r="DR191" s="283"/>
      <c r="DS191" s="283"/>
      <c r="DT191" s="283"/>
      <c r="DU191" s="283"/>
      <c r="DV191" s="283"/>
      <c r="DW191" s="283"/>
      <c r="DX191" s="283"/>
      <c r="DY191" s="283"/>
      <c r="DZ191" s="283"/>
      <c r="EA191" s="283"/>
      <c r="EB191" s="283"/>
      <c r="EC191" s="283"/>
      <c r="ED191" s="283"/>
      <c r="EE191" s="283"/>
      <c r="EF191" s="283"/>
      <c r="EG191" s="283"/>
    </row>
    <row r="192" spans="2:137" s="305" customFormat="1">
      <c r="B192" s="204"/>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L192" s="283"/>
      <c r="BM192" s="283"/>
      <c r="BN192" s="283"/>
      <c r="BO192" s="283"/>
      <c r="BP192" s="283"/>
      <c r="BQ192" s="283"/>
      <c r="BR192" s="283"/>
      <c r="BS192" s="283"/>
      <c r="BT192" s="283"/>
      <c r="BU192" s="283"/>
      <c r="BV192" s="283"/>
      <c r="BW192" s="283"/>
      <c r="BX192" s="283"/>
      <c r="BY192" s="283"/>
      <c r="BZ192" s="283"/>
      <c r="CA192" s="283"/>
      <c r="CB192" s="283"/>
      <c r="CC192" s="283"/>
      <c r="CD192" s="283"/>
      <c r="CE192" s="283"/>
      <c r="CF192" s="283"/>
      <c r="CG192" s="283"/>
      <c r="CH192" s="283"/>
      <c r="CI192" s="283"/>
      <c r="CJ192" s="283"/>
      <c r="CK192" s="283"/>
      <c r="CL192" s="283"/>
      <c r="CM192" s="283"/>
      <c r="CN192" s="283"/>
      <c r="CO192" s="283"/>
      <c r="CP192" s="283"/>
      <c r="CQ192" s="283"/>
      <c r="CR192" s="283"/>
      <c r="CS192" s="283"/>
      <c r="CT192" s="283"/>
      <c r="CU192" s="283"/>
      <c r="CV192" s="283"/>
      <c r="CW192" s="283"/>
      <c r="CX192" s="283"/>
      <c r="CY192" s="283"/>
      <c r="CZ192" s="283"/>
      <c r="DA192" s="283"/>
      <c r="DB192" s="283"/>
      <c r="DC192" s="283"/>
      <c r="DD192" s="283"/>
      <c r="DE192" s="283"/>
      <c r="DF192" s="283"/>
      <c r="DG192" s="283"/>
      <c r="DH192" s="283"/>
      <c r="DI192" s="283"/>
      <c r="DJ192" s="283"/>
      <c r="DK192" s="283"/>
      <c r="DL192" s="283"/>
      <c r="DM192" s="283"/>
      <c r="DN192" s="283"/>
      <c r="DO192" s="283"/>
      <c r="DP192" s="283"/>
      <c r="DQ192" s="283"/>
      <c r="DR192" s="283"/>
      <c r="DS192" s="283"/>
      <c r="DT192" s="283"/>
      <c r="DU192" s="283"/>
      <c r="DV192" s="283"/>
      <c r="DW192" s="283"/>
      <c r="DX192" s="283"/>
      <c r="DY192" s="283"/>
      <c r="DZ192" s="283"/>
      <c r="EA192" s="283"/>
      <c r="EB192" s="283"/>
      <c r="EC192" s="283"/>
      <c r="ED192" s="283"/>
      <c r="EE192" s="283"/>
      <c r="EF192" s="283"/>
      <c r="EG192" s="283"/>
    </row>
    <row r="193" spans="2:137" s="305" customFormat="1">
      <c r="B193" s="204"/>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c r="CO193" s="283"/>
      <c r="CP193" s="283"/>
      <c r="CQ193" s="283"/>
      <c r="CR193" s="283"/>
      <c r="CS193" s="283"/>
      <c r="CT193" s="283"/>
      <c r="CU193" s="283"/>
      <c r="CV193" s="283"/>
      <c r="CW193" s="283"/>
      <c r="CX193" s="283"/>
      <c r="CY193" s="283"/>
      <c r="CZ193" s="283"/>
      <c r="DA193" s="283"/>
      <c r="DB193" s="283"/>
      <c r="DC193" s="283"/>
      <c r="DD193" s="283"/>
      <c r="DE193" s="283"/>
      <c r="DF193" s="283"/>
      <c r="DG193" s="283"/>
      <c r="DH193" s="283"/>
      <c r="DI193" s="283"/>
      <c r="DJ193" s="283"/>
      <c r="DK193" s="283"/>
      <c r="DL193" s="283"/>
      <c r="DM193" s="283"/>
      <c r="DN193" s="283"/>
      <c r="DO193" s="283"/>
      <c r="DP193" s="283"/>
      <c r="DQ193" s="283"/>
      <c r="DR193" s="283"/>
      <c r="DS193" s="283"/>
      <c r="DT193" s="283"/>
      <c r="DU193" s="283"/>
      <c r="DV193" s="283"/>
      <c r="DW193" s="283"/>
      <c r="DX193" s="283"/>
      <c r="DY193" s="283"/>
      <c r="DZ193" s="283"/>
      <c r="EA193" s="283"/>
      <c r="EB193" s="283"/>
      <c r="EC193" s="283"/>
      <c r="ED193" s="283"/>
      <c r="EE193" s="283"/>
      <c r="EF193" s="283"/>
      <c r="EG193" s="283"/>
    </row>
    <row r="194" spans="2:137" s="305" customFormat="1">
      <c r="B194" s="204"/>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83"/>
      <c r="AV194" s="283"/>
      <c r="AW194" s="283"/>
      <c r="AX194" s="283"/>
      <c r="AY194" s="283"/>
      <c r="AZ194" s="283"/>
      <c r="BA194" s="283"/>
      <c r="BB194" s="283"/>
      <c r="BC194" s="283"/>
      <c r="BD194" s="283"/>
      <c r="BE194" s="283"/>
      <c r="BF194" s="283"/>
      <c r="BG194" s="283"/>
      <c r="BH194" s="283"/>
      <c r="BI194" s="283"/>
      <c r="BJ194" s="283"/>
      <c r="BK194" s="283"/>
      <c r="BL194" s="283"/>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c r="CO194" s="283"/>
      <c r="CP194" s="283"/>
      <c r="CQ194" s="283"/>
      <c r="CR194" s="283"/>
      <c r="CS194" s="283"/>
      <c r="CT194" s="283"/>
      <c r="CU194" s="283"/>
      <c r="CV194" s="283"/>
      <c r="CW194" s="283"/>
      <c r="CX194" s="283"/>
      <c r="CY194" s="283"/>
      <c r="CZ194" s="283"/>
      <c r="DA194" s="283"/>
      <c r="DB194" s="283"/>
      <c r="DC194" s="283"/>
      <c r="DD194" s="283"/>
      <c r="DE194" s="283"/>
      <c r="DF194" s="283"/>
      <c r="DG194" s="283"/>
      <c r="DH194" s="283"/>
      <c r="DI194" s="283"/>
      <c r="DJ194" s="283"/>
      <c r="DK194" s="283"/>
      <c r="DL194" s="283"/>
      <c r="DM194" s="283"/>
      <c r="DN194" s="283"/>
      <c r="DO194" s="283"/>
      <c r="DP194" s="283"/>
      <c r="DQ194" s="283"/>
      <c r="DR194" s="283"/>
      <c r="DS194" s="283"/>
      <c r="DT194" s="283"/>
      <c r="DU194" s="283"/>
      <c r="DV194" s="283"/>
      <c r="DW194" s="283"/>
      <c r="DX194" s="283"/>
      <c r="DY194" s="283"/>
      <c r="DZ194" s="283"/>
      <c r="EA194" s="283"/>
      <c r="EB194" s="283"/>
      <c r="EC194" s="283"/>
      <c r="ED194" s="283"/>
      <c r="EE194" s="283"/>
      <c r="EF194" s="283"/>
      <c r="EG194" s="283"/>
    </row>
    <row r="195" spans="2:137" s="305" customFormat="1">
      <c r="B195" s="204"/>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c r="CO195" s="283"/>
      <c r="CP195" s="283"/>
      <c r="CQ195" s="283"/>
      <c r="CR195" s="283"/>
      <c r="CS195" s="283"/>
      <c r="CT195" s="283"/>
      <c r="CU195" s="283"/>
      <c r="CV195" s="283"/>
      <c r="CW195" s="283"/>
      <c r="CX195" s="283"/>
      <c r="CY195" s="283"/>
      <c r="CZ195" s="283"/>
      <c r="DA195" s="283"/>
      <c r="DB195" s="283"/>
      <c r="DC195" s="283"/>
      <c r="DD195" s="283"/>
      <c r="DE195" s="283"/>
      <c r="DF195" s="283"/>
      <c r="DG195" s="283"/>
      <c r="DH195" s="283"/>
      <c r="DI195" s="283"/>
      <c r="DJ195" s="283"/>
      <c r="DK195" s="283"/>
      <c r="DL195" s="283"/>
      <c r="DM195" s="283"/>
      <c r="DN195" s="283"/>
      <c r="DO195" s="283"/>
      <c r="DP195" s="283"/>
      <c r="DQ195" s="283"/>
      <c r="DR195" s="283"/>
      <c r="DS195" s="283"/>
      <c r="DT195" s="283"/>
      <c r="DU195" s="283"/>
      <c r="DV195" s="283"/>
      <c r="DW195" s="283"/>
      <c r="DX195" s="283"/>
      <c r="DY195" s="283"/>
      <c r="DZ195" s="283"/>
      <c r="EA195" s="283"/>
      <c r="EB195" s="283"/>
      <c r="EC195" s="283"/>
      <c r="ED195" s="283"/>
      <c r="EE195" s="283"/>
      <c r="EF195" s="283"/>
      <c r="EG195" s="283"/>
    </row>
    <row r="196" spans="2:137" s="305" customFormat="1">
      <c r="B196" s="204"/>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c r="CO196" s="283"/>
      <c r="CP196" s="283"/>
      <c r="CQ196" s="283"/>
      <c r="CR196" s="283"/>
      <c r="CS196" s="283"/>
      <c r="CT196" s="283"/>
      <c r="CU196" s="283"/>
      <c r="CV196" s="283"/>
      <c r="CW196" s="283"/>
      <c r="CX196" s="283"/>
      <c r="CY196" s="283"/>
      <c r="CZ196" s="283"/>
      <c r="DA196" s="283"/>
      <c r="DB196" s="283"/>
      <c r="DC196" s="283"/>
      <c r="DD196" s="283"/>
      <c r="DE196" s="283"/>
      <c r="DF196" s="283"/>
      <c r="DG196" s="283"/>
      <c r="DH196" s="283"/>
      <c r="DI196" s="283"/>
      <c r="DJ196" s="283"/>
      <c r="DK196" s="283"/>
      <c r="DL196" s="283"/>
      <c r="DM196" s="283"/>
      <c r="DN196" s="283"/>
      <c r="DO196" s="283"/>
      <c r="DP196" s="283"/>
      <c r="DQ196" s="283"/>
      <c r="DR196" s="283"/>
      <c r="DS196" s="283"/>
      <c r="DT196" s="283"/>
      <c r="DU196" s="283"/>
      <c r="DV196" s="283"/>
      <c r="DW196" s="283"/>
      <c r="DX196" s="283"/>
      <c r="DY196" s="283"/>
      <c r="DZ196" s="283"/>
      <c r="EA196" s="283"/>
      <c r="EB196" s="283"/>
      <c r="EC196" s="283"/>
      <c r="ED196" s="283"/>
      <c r="EE196" s="283"/>
      <c r="EF196" s="283"/>
      <c r="EG196" s="283"/>
    </row>
    <row r="197" spans="2:137" s="305" customFormat="1">
      <c r="B197" s="204"/>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c r="CO197" s="283"/>
      <c r="CP197" s="283"/>
      <c r="CQ197" s="283"/>
      <c r="CR197" s="283"/>
      <c r="CS197" s="283"/>
      <c r="CT197" s="283"/>
      <c r="CU197" s="283"/>
      <c r="CV197" s="283"/>
      <c r="CW197" s="283"/>
      <c r="CX197" s="283"/>
      <c r="CY197" s="283"/>
      <c r="CZ197" s="283"/>
      <c r="DA197" s="283"/>
      <c r="DB197" s="283"/>
      <c r="DC197" s="283"/>
      <c r="DD197" s="283"/>
      <c r="DE197" s="283"/>
      <c r="DF197" s="283"/>
      <c r="DG197" s="283"/>
      <c r="DH197" s="283"/>
      <c r="DI197" s="283"/>
      <c r="DJ197" s="283"/>
      <c r="DK197" s="283"/>
      <c r="DL197" s="283"/>
      <c r="DM197" s="283"/>
      <c r="DN197" s="283"/>
      <c r="DO197" s="283"/>
      <c r="DP197" s="283"/>
      <c r="DQ197" s="283"/>
      <c r="DR197" s="283"/>
      <c r="DS197" s="283"/>
      <c r="DT197" s="283"/>
      <c r="DU197" s="283"/>
      <c r="DV197" s="283"/>
      <c r="DW197" s="283"/>
      <c r="DX197" s="283"/>
      <c r="DY197" s="283"/>
      <c r="DZ197" s="283"/>
      <c r="EA197" s="283"/>
      <c r="EB197" s="283"/>
      <c r="EC197" s="283"/>
      <c r="ED197" s="283"/>
      <c r="EE197" s="283"/>
      <c r="EF197" s="283"/>
      <c r="EG197" s="283"/>
    </row>
    <row r="198" spans="2:137" s="305" customFormat="1">
      <c r="B198" s="204"/>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283"/>
      <c r="BW198" s="283"/>
      <c r="BX198" s="283"/>
      <c r="BY198" s="283"/>
      <c r="BZ198" s="283"/>
      <c r="CA198" s="283"/>
      <c r="CB198" s="283"/>
      <c r="CC198" s="283"/>
      <c r="CD198" s="283"/>
      <c r="CE198" s="283"/>
      <c r="CF198" s="283"/>
      <c r="CG198" s="283"/>
      <c r="CH198" s="283"/>
      <c r="CI198" s="283"/>
      <c r="CJ198" s="283"/>
      <c r="CK198" s="283"/>
      <c r="CL198" s="283"/>
      <c r="CM198" s="283"/>
      <c r="CN198" s="283"/>
      <c r="CO198" s="283"/>
      <c r="CP198" s="283"/>
      <c r="CQ198" s="283"/>
      <c r="CR198" s="283"/>
      <c r="CS198" s="283"/>
      <c r="CT198" s="283"/>
      <c r="CU198" s="283"/>
      <c r="CV198" s="283"/>
      <c r="CW198" s="283"/>
      <c r="CX198" s="283"/>
      <c r="CY198" s="283"/>
      <c r="CZ198" s="283"/>
      <c r="DA198" s="283"/>
      <c r="DB198" s="283"/>
      <c r="DC198" s="283"/>
      <c r="DD198" s="283"/>
      <c r="DE198" s="283"/>
      <c r="DF198" s="283"/>
      <c r="DG198" s="283"/>
      <c r="DH198" s="283"/>
      <c r="DI198" s="283"/>
      <c r="DJ198" s="283"/>
      <c r="DK198" s="283"/>
      <c r="DL198" s="283"/>
      <c r="DM198" s="283"/>
      <c r="DN198" s="283"/>
      <c r="DO198" s="283"/>
      <c r="DP198" s="283"/>
      <c r="DQ198" s="283"/>
      <c r="DR198" s="283"/>
      <c r="DS198" s="283"/>
      <c r="DT198" s="283"/>
      <c r="DU198" s="283"/>
      <c r="DV198" s="283"/>
      <c r="DW198" s="283"/>
      <c r="DX198" s="283"/>
      <c r="DY198" s="283"/>
      <c r="DZ198" s="283"/>
      <c r="EA198" s="283"/>
      <c r="EB198" s="283"/>
      <c r="EC198" s="283"/>
      <c r="ED198" s="283"/>
      <c r="EE198" s="283"/>
      <c r="EF198" s="283"/>
      <c r="EG198" s="283"/>
    </row>
    <row r="199" spans="2:137" s="305" customFormat="1">
      <c r="B199" s="204"/>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c r="CR199" s="283"/>
      <c r="CS199" s="283"/>
      <c r="CT199" s="283"/>
      <c r="CU199" s="283"/>
      <c r="CV199" s="283"/>
      <c r="CW199" s="283"/>
      <c r="CX199" s="283"/>
      <c r="CY199" s="283"/>
      <c r="CZ199" s="283"/>
      <c r="DA199" s="283"/>
      <c r="DB199" s="283"/>
      <c r="DC199" s="283"/>
      <c r="DD199" s="283"/>
      <c r="DE199" s="283"/>
      <c r="DF199" s="283"/>
      <c r="DG199" s="283"/>
      <c r="DH199" s="283"/>
      <c r="DI199" s="283"/>
      <c r="DJ199" s="283"/>
      <c r="DK199" s="283"/>
      <c r="DL199" s="283"/>
      <c r="DM199" s="283"/>
      <c r="DN199" s="283"/>
      <c r="DO199" s="283"/>
      <c r="DP199" s="283"/>
      <c r="DQ199" s="283"/>
      <c r="DR199" s="283"/>
      <c r="DS199" s="283"/>
      <c r="DT199" s="283"/>
      <c r="DU199" s="283"/>
      <c r="DV199" s="283"/>
      <c r="DW199" s="283"/>
      <c r="DX199" s="283"/>
      <c r="DY199" s="283"/>
      <c r="DZ199" s="283"/>
      <c r="EA199" s="283"/>
      <c r="EB199" s="283"/>
      <c r="EC199" s="283"/>
      <c r="ED199" s="283"/>
      <c r="EE199" s="283"/>
      <c r="EF199" s="283"/>
      <c r="EG199" s="283"/>
    </row>
    <row r="200" spans="2:137" s="305" customFormat="1">
      <c r="B200" s="204"/>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c r="CO200" s="283"/>
      <c r="CP200" s="283"/>
      <c r="CQ200" s="283"/>
      <c r="CR200" s="283"/>
      <c r="CS200" s="283"/>
      <c r="CT200" s="283"/>
      <c r="CU200" s="283"/>
      <c r="CV200" s="283"/>
      <c r="CW200" s="283"/>
      <c r="CX200" s="283"/>
      <c r="CY200" s="283"/>
      <c r="CZ200" s="283"/>
      <c r="DA200" s="283"/>
      <c r="DB200" s="283"/>
      <c r="DC200" s="283"/>
      <c r="DD200" s="283"/>
      <c r="DE200" s="283"/>
      <c r="DF200" s="283"/>
      <c r="DG200" s="283"/>
      <c r="DH200" s="283"/>
      <c r="DI200" s="283"/>
      <c r="DJ200" s="283"/>
      <c r="DK200" s="283"/>
      <c r="DL200" s="283"/>
      <c r="DM200" s="283"/>
      <c r="DN200" s="283"/>
      <c r="DO200" s="283"/>
      <c r="DP200" s="283"/>
      <c r="DQ200" s="283"/>
      <c r="DR200" s="283"/>
      <c r="DS200" s="283"/>
      <c r="DT200" s="283"/>
      <c r="DU200" s="283"/>
      <c r="DV200" s="283"/>
      <c r="DW200" s="283"/>
      <c r="DX200" s="283"/>
      <c r="DY200" s="283"/>
      <c r="DZ200" s="283"/>
      <c r="EA200" s="283"/>
      <c r="EB200" s="283"/>
      <c r="EC200" s="283"/>
      <c r="ED200" s="283"/>
      <c r="EE200" s="283"/>
      <c r="EF200" s="283"/>
      <c r="EG200" s="283"/>
    </row>
    <row r="201" spans="2:137" s="305" customFormat="1">
      <c r="B201" s="204"/>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c r="CO201" s="283"/>
      <c r="CP201" s="283"/>
      <c r="CQ201" s="283"/>
      <c r="CR201" s="283"/>
      <c r="CS201" s="283"/>
      <c r="CT201" s="283"/>
      <c r="CU201" s="283"/>
      <c r="CV201" s="283"/>
      <c r="CW201" s="283"/>
      <c r="CX201" s="283"/>
      <c r="CY201" s="283"/>
      <c r="CZ201" s="283"/>
      <c r="DA201" s="283"/>
      <c r="DB201" s="283"/>
      <c r="DC201" s="283"/>
      <c r="DD201" s="283"/>
      <c r="DE201" s="283"/>
      <c r="DF201" s="283"/>
      <c r="DG201" s="283"/>
      <c r="DH201" s="283"/>
      <c r="DI201" s="283"/>
      <c r="DJ201" s="283"/>
      <c r="DK201" s="283"/>
      <c r="DL201" s="283"/>
      <c r="DM201" s="283"/>
      <c r="DN201" s="283"/>
      <c r="DO201" s="283"/>
      <c r="DP201" s="283"/>
      <c r="DQ201" s="283"/>
      <c r="DR201" s="283"/>
      <c r="DS201" s="283"/>
      <c r="DT201" s="283"/>
      <c r="DU201" s="283"/>
      <c r="DV201" s="283"/>
      <c r="DW201" s="283"/>
      <c r="DX201" s="283"/>
      <c r="DY201" s="283"/>
      <c r="DZ201" s="283"/>
      <c r="EA201" s="283"/>
      <c r="EB201" s="283"/>
      <c r="EC201" s="283"/>
      <c r="ED201" s="283"/>
      <c r="EE201" s="283"/>
      <c r="EF201" s="283"/>
      <c r="EG201" s="283"/>
    </row>
    <row r="202" spans="2:137" s="305" customFormat="1">
      <c r="B202" s="204"/>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c r="CO202" s="283"/>
      <c r="CP202" s="283"/>
      <c r="CQ202" s="283"/>
      <c r="CR202" s="283"/>
      <c r="CS202" s="283"/>
      <c r="CT202" s="283"/>
      <c r="CU202" s="283"/>
      <c r="CV202" s="283"/>
      <c r="CW202" s="283"/>
      <c r="CX202" s="283"/>
      <c r="CY202" s="283"/>
      <c r="CZ202" s="283"/>
      <c r="DA202" s="283"/>
      <c r="DB202" s="283"/>
      <c r="DC202" s="283"/>
      <c r="DD202" s="283"/>
      <c r="DE202" s="283"/>
      <c r="DF202" s="283"/>
      <c r="DG202" s="283"/>
      <c r="DH202" s="283"/>
      <c r="DI202" s="283"/>
      <c r="DJ202" s="283"/>
      <c r="DK202" s="283"/>
      <c r="DL202" s="283"/>
      <c r="DM202" s="283"/>
      <c r="DN202" s="283"/>
      <c r="DO202" s="283"/>
      <c r="DP202" s="283"/>
      <c r="DQ202" s="283"/>
      <c r="DR202" s="283"/>
      <c r="DS202" s="283"/>
      <c r="DT202" s="283"/>
      <c r="DU202" s="283"/>
      <c r="DV202" s="283"/>
      <c r="DW202" s="283"/>
      <c r="DX202" s="283"/>
      <c r="DY202" s="283"/>
      <c r="DZ202" s="283"/>
      <c r="EA202" s="283"/>
      <c r="EB202" s="283"/>
      <c r="EC202" s="283"/>
      <c r="ED202" s="283"/>
      <c r="EE202" s="283"/>
      <c r="EF202" s="283"/>
      <c r="EG202" s="283"/>
    </row>
    <row r="203" spans="2:137" s="305" customFormat="1">
      <c r="B203" s="204"/>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c r="CO203" s="283"/>
      <c r="CP203" s="283"/>
      <c r="CQ203" s="283"/>
      <c r="CR203" s="283"/>
      <c r="CS203" s="283"/>
      <c r="CT203" s="283"/>
      <c r="CU203" s="283"/>
      <c r="CV203" s="283"/>
      <c r="CW203" s="283"/>
      <c r="CX203" s="283"/>
      <c r="CY203" s="283"/>
      <c r="CZ203" s="283"/>
      <c r="DA203" s="283"/>
      <c r="DB203" s="283"/>
      <c r="DC203" s="283"/>
      <c r="DD203" s="283"/>
      <c r="DE203" s="283"/>
      <c r="DF203" s="283"/>
      <c r="DG203" s="283"/>
      <c r="DH203" s="283"/>
      <c r="DI203" s="283"/>
      <c r="DJ203" s="283"/>
      <c r="DK203" s="283"/>
      <c r="DL203" s="283"/>
      <c r="DM203" s="283"/>
      <c r="DN203" s="283"/>
      <c r="DO203" s="283"/>
      <c r="DP203" s="283"/>
      <c r="DQ203" s="283"/>
      <c r="DR203" s="283"/>
      <c r="DS203" s="283"/>
      <c r="DT203" s="283"/>
      <c r="DU203" s="283"/>
      <c r="DV203" s="283"/>
      <c r="DW203" s="283"/>
      <c r="DX203" s="283"/>
      <c r="DY203" s="283"/>
      <c r="DZ203" s="283"/>
      <c r="EA203" s="283"/>
      <c r="EB203" s="283"/>
      <c r="EC203" s="283"/>
      <c r="ED203" s="283"/>
      <c r="EE203" s="283"/>
      <c r="EF203" s="283"/>
      <c r="EG203" s="283"/>
    </row>
    <row r="204" spans="2:137" s="305" customFormat="1">
      <c r="B204" s="204"/>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c r="CR204" s="283"/>
      <c r="CS204" s="283"/>
      <c r="CT204" s="283"/>
      <c r="CU204" s="283"/>
      <c r="CV204" s="283"/>
      <c r="CW204" s="283"/>
      <c r="CX204" s="283"/>
      <c r="CY204" s="283"/>
      <c r="CZ204" s="283"/>
      <c r="DA204" s="283"/>
      <c r="DB204" s="283"/>
      <c r="DC204" s="283"/>
      <c r="DD204" s="283"/>
      <c r="DE204" s="283"/>
      <c r="DF204" s="283"/>
      <c r="DG204" s="283"/>
      <c r="DH204" s="283"/>
      <c r="DI204" s="283"/>
      <c r="DJ204" s="283"/>
      <c r="DK204" s="283"/>
      <c r="DL204" s="283"/>
      <c r="DM204" s="283"/>
      <c r="DN204" s="283"/>
      <c r="DO204" s="283"/>
      <c r="DP204" s="283"/>
      <c r="DQ204" s="283"/>
      <c r="DR204" s="283"/>
      <c r="DS204" s="283"/>
      <c r="DT204" s="283"/>
      <c r="DU204" s="283"/>
      <c r="DV204" s="283"/>
      <c r="DW204" s="283"/>
      <c r="DX204" s="283"/>
      <c r="DY204" s="283"/>
      <c r="DZ204" s="283"/>
      <c r="EA204" s="283"/>
      <c r="EB204" s="283"/>
      <c r="EC204" s="283"/>
      <c r="ED204" s="283"/>
      <c r="EE204" s="283"/>
      <c r="EF204" s="283"/>
      <c r="EG204" s="283"/>
    </row>
    <row r="205" spans="2:137" s="305" customFormat="1">
      <c r="B205" s="204"/>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c r="AY205" s="283"/>
      <c r="AZ205" s="283"/>
      <c r="BA205" s="283"/>
      <c r="BB205" s="283"/>
      <c r="BC205" s="283"/>
      <c r="BD205" s="283"/>
      <c r="BE205" s="283"/>
      <c r="BF205" s="283"/>
      <c r="BG205" s="283"/>
      <c r="BH205" s="283"/>
      <c r="BI205" s="283"/>
      <c r="BJ205" s="283"/>
      <c r="BK205" s="283"/>
      <c r="BL205" s="283"/>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c r="CO205" s="283"/>
      <c r="CP205" s="283"/>
      <c r="CQ205" s="283"/>
      <c r="CR205" s="283"/>
      <c r="CS205" s="283"/>
      <c r="CT205" s="283"/>
      <c r="CU205" s="283"/>
      <c r="CV205" s="283"/>
      <c r="CW205" s="283"/>
      <c r="CX205" s="283"/>
      <c r="CY205" s="283"/>
      <c r="CZ205" s="283"/>
      <c r="DA205" s="283"/>
      <c r="DB205" s="283"/>
      <c r="DC205" s="283"/>
      <c r="DD205" s="283"/>
      <c r="DE205" s="283"/>
      <c r="DF205" s="283"/>
      <c r="DG205" s="283"/>
      <c r="DH205" s="283"/>
      <c r="DI205" s="283"/>
      <c r="DJ205" s="283"/>
      <c r="DK205" s="283"/>
      <c r="DL205" s="283"/>
      <c r="DM205" s="283"/>
      <c r="DN205" s="283"/>
      <c r="DO205" s="283"/>
      <c r="DP205" s="283"/>
      <c r="DQ205" s="283"/>
      <c r="DR205" s="283"/>
      <c r="DS205" s="283"/>
      <c r="DT205" s="283"/>
      <c r="DU205" s="283"/>
      <c r="DV205" s="283"/>
      <c r="DW205" s="283"/>
      <c r="DX205" s="283"/>
      <c r="DY205" s="283"/>
      <c r="DZ205" s="283"/>
      <c r="EA205" s="283"/>
      <c r="EB205" s="283"/>
      <c r="EC205" s="283"/>
      <c r="ED205" s="283"/>
      <c r="EE205" s="283"/>
      <c r="EF205" s="283"/>
      <c r="EG205" s="283"/>
    </row>
    <row r="206" spans="2:137" s="305" customFormat="1">
      <c r="B206" s="204"/>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c r="CU206" s="283"/>
      <c r="CV206" s="283"/>
      <c r="CW206" s="283"/>
      <c r="CX206" s="283"/>
      <c r="CY206" s="283"/>
      <c r="CZ206" s="283"/>
      <c r="DA206" s="283"/>
      <c r="DB206" s="283"/>
      <c r="DC206" s="283"/>
      <c r="DD206" s="283"/>
      <c r="DE206" s="283"/>
      <c r="DF206" s="283"/>
      <c r="DG206" s="283"/>
      <c r="DH206" s="283"/>
      <c r="DI206" s="283"/>
      <c r="DJ206" s="283"/>
      <c r="DK206" s="283"/>
      <c r="DL206" s="283"/>
      <c r="DM206" s="283"/>
      <c r="DN206" s="283"/>
      <c r="DO206" s="283"/>
      <c r="DP206" s="283"/>
      <c r="DQ206" s="283"/>
      <c r="DR206" s="283"/>
      <c r="DS206" s="283"/>
      <c r="DT206" s="283"/>
      <c r="DU206" s="283"/>
      <c r="DV206" s="283"/>
      <c r="DW206" s="283"/>
      <c r="DX206" s="283"/>
      <c r="DY206" s="283"/>
      <c r="DZ206" s="283"/>
      <c r="EA206" s="283"/>
      <c r="EB206" s="283"/>
      <c r="EC206" s="283"/>
      <c r="ED206" s="283"/>
      <c r="EE206" s="283"/>
      <c r="EF206" s="283"/>
      <c r="EG206" s="283"/>
    </row>
    <row r="207" spans="2:137" s="305" customFormat="1">
      <c r="B207" s="204"/>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c r="CO207" s="283"/>
      <c r="CP207" s="283"/>
      <c r="CQ207" s="283"/>
      <c r="CR207" s="283"/>
      <c r="CS207" s="283"/>
      <c r="CT207" s="283"/>
      <c r="CU207" s="283"/>
      <c r="CV207" s="283"/>
      <c r="CW207" s="283"/>
      <c r="CX207" s="283"/>
      <c r="CY207" s="283"/>
      <c r="CZ207" s="283"/>
      <c r="DA207" s="283"/>
      <c r="DB207" s="283"/>
      <c r="DC207" s="283"/>
      <c r="DD207" s="283"/>
      <c r="DE207" s="283"/>
      <c r="DF207" s="283"/>
      <c r="DG207" s="283"/>
      <c r="DH207" s="283"/>
      <c r="DI207" s="283"/>
      <c r="DJ207" s="283"/>
      <c r="DK207" s="283"/>
      <c r="DL207" s="283"/>
      <c r="DM207" s="283"/>
      <c r="DN207" s="283"/>
      <c r="DO207" s="283"/>
      <c r="DP207" s="283"/>
      <c r="DQ207" s="283"/>
      <c r="DR207" s="283"/>
      <c r="DS207" s="283"/>
      <c r="DT207" s="283"/>
      <c r="DU207" s="283"/>
      <c r="DV207" s="283"/>
      <c r="DW207" s="283"/>
      <c r="DX207" s="283"/>
      <c r="DY207" s="283"/>
      <c r="DZ207" s="283"/>
      <c r="EA207" s="283"/>
      <c r="EB207" s="283"/>
      <c r="EC207" s="283"/>
      <c r="ED207" s="283"/>
      <c r="EE207" s="283"/>
      <c r="EF207" s="283"/>
      <c r="EG207" s="283"/>
    </row>
    <row r="208" spans="2:137" s="305" customFormat="1">
      <c r="B208" s="204"/>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283"/>
      <c r="BZ208" s="283"/>
      <c r="CA208" s="283"/>
      <c r="CB208" s="283"/>
      <c r="CC208" s="283"/>
      <c r="CD208" s="283"/>
      <c r="CE208" s="283"/>
      <c r="CF208" s="283"/>
      <c r="CG208" s="283"/>
      <c r="CH208" s="283"/>
      <c r="CI208" s="283"/>
      <c r="CJ208" s="283"/>
      <c r="CK208" s="283"/>
      <c r="CL208" s="283"/>
      <c r="CM208" s="283"/>
      <c r="CN208" s="283"/>
      <c r="CO208" s="283"/>
      <c r="CP208" s="283"/>
      <c r="CQ208" s="283"/>
      <c r="CR208" s="283"/>
      <c r="CS208" s="283"/>
      <c r="CT208" s="283"/>
      <c r="CU208" s="283"/>
      <c r="CV208" s="283"/>
      <c r="CW208" s="283"/>
      <c r="CX208" s="283"/>
      <c r="CY208" s="283"/>
      <c r="CZ208" s="283"/>
      <c r="DA208" s="283"/>
      <c r="DB208" s="283"/>
      <c r="DC208" s="283"/>
      <c r="DD208" s="283"/>
      <c r="DE208" s="283"/>
      <c r="DF208" s="283"/>
      <c r="DG208" s="283"/>
      <c r="DH208" s="283"/>
      <c r="DI208" s="283"/>
      <c r="DJ208" s="283"/>
      <c r="DK208" s="283"/>
      <c r="DL208" s="283"/>
      <c r="DM208" s="283"/>
      <c r="DN208" s="283"/>
      <c r="DO208" s="283"/>
      <c r="DP208" s="283"/>
      <c r="DQ208" s="283"/>
      <c r="DR208" s="283"/>
      <c r="DS208" s="283"/>
      <c r="DT208" s="283"/>
      <c r="DU208" s="283"/>
      <c r="DV208" s="283"/>
      <c r="DW208" s="283"/>
      <c r="DX208" s="283"/>
      <c r="DY208" s="283"/>
      <c r="DZ208" s="283"/>
      <c r="EA208" s="283"/>
      <c r="EB208" s="283"/>
      <c r="EC208" s="283"/>
      <c r="ED208" s="283"/>
      <c r="EE208" s="283"/>
      <c r="EF208" s="283"/>
      <c r="EG208" s="283"/>
    </row>
    <row r="209" spans="2:137" s="305" customFormat="1">
      <c r="B209" s="204"/>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283"/>
      <c r="BZ209" s="283"/>
      <c r="CA209" s="283"/>
      <c r="CB209" s="283"/>
      <c r="CC209" s="283"/>
      <c r="CD209" s="283"/>
      <c r="CE209" s="283"/>
      <c r="CF209" s="283"/>
      <c r="CG209" s="283"/>
      <c r="CH209" s="283"/>
      <c r="CI209" s="283"/>
      <c r="CJ209" s="283"/>
      <c r="CK209" s="283"/>
      <c r="CL209" s="283"/>
      <c r="CM209" s="283"/>
      <c r="CN209" s="283"/>
      <c r="CO209" s="283"/>
      <c r="CP209" s="283"/>
      <c r="CQ209" s="283"/>
      <c r="CR209" s="283"/>
      <c r="CS209" s="283"/>
      <c r="CT209" s="283"/>
      <c r="CU209" s="283"/>
      <c r="CV209" s="283"/>
      <c r="CW209" s="283"/>
      <c r="CX209" s="283"/>
      <c r="CY209" s="283"/>
      <c r="CZ209" s="283"/>
      <c r="DA209" s="283"/>
      <c r="DB209" s="283"/>
      <c r="DC209" s="283"/>
      <c r="DD209" s="283"/>
      <c r="DE209" s="283"/>
      <c r="DF209" s="283"/>
      <c r="DG209" s="283"/>
      <c r="DH209" s="283"/>
      <c r="DI209" s="283"/>
      <c r="DJ209" s="283"/>
      <c r="DK209" s="283"/>
      <c r="DL209" s="283"/>
      <c r="DM209" s="283"/>
      <c r="DN209" s="283"/>
      <c r="DO209" s="283"/>
      <c r="DP209" s="283"/>
      <c r="DQ209" s="283"/>
      <c r="DR209" s="283"/>
      <c r="DS209" s="283"/>
      <c r="DT209" s="283"/>
      <c r="DU209" s="283"/>
      <c r="DV209" s="283"/>
      <c r="DW209" s="283"/>
      <c r="DX209" s="283"/>
      <c r="DY209" s="283"/>
      <c r="DZ209" s="283"/>
      <c r="EA209" s="283"/>
      <c r="EB209" s="283"/>
      <c r="EC209" s="283"/>
      <c r="ED209" s="283"/>
      <c r="EE209" s="283"/>
      <c r="EF209" s="283"/>
      <c r="EG209" s="283"/>
    </row>
    <row r="210" spans="2:137" s="305" customFormat="1">
      <c r="B210" s="204"/>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c r="BV210" s="283"/>
      <c r="BW210" s="283"/>
      <c r="BX210" s="283"/>
      <c r="BY210" s="283"/>
      <c r="BZ210" s="283"/>
      <c r="CA210" s="283"/>
      <c r="CB210" s="283"/>
      <c r="CC210" s="283"/>
      <c r="CD210" s="283"/>
      <c r="CE210" s="283"/>
      <c r="CF210" s="283"/>
      <c r="CG210" s="283"/>
      <c r="CH210" s="283"/>
      <c r="CI210" s="283"/>
      <c r="CJ210" s="283"/>
      <c r="CK210" s="283"/>
      <c r="CL210" s="283"/>
      <c r="CM210" s="283"/>
      <c r="CN210" s="283"/>
      <c r="CO210" s="283"/>
      <c r="CP210" s="283"/>
      <c r="CQ210" s="283"/>
      <c r="CR210" s="283"/>
      <c r="CS210" s="283"/>
      <c r="CT210" s="283"/>
      <c r="CU210" s="283"/>
      <c r="CV210" s="283"/>
      <c r="CW210" s="283"/>
      <c r="CX210" s="283"/>
      <c r="CY210" s="283"/>
      <c r="CZ210" s="283"/>
      <c r="DA210" s="283"/>
      <c r="DB210" s="283"/>
      <c r="DC210" s="283"/>
      <c r="DD210" s="283"/>
      <c r="DE210" s="283"/>
      <c r="DF210" s="283"/>
      <c r="DG210" s="283"/>
      <c r="DH210" s="283"/>
      <c r="DI210" s="283"/>
      <c r="DJ210" s="283"/>
      <c r="DK210" s="283"/>
      <c r="DL210" s="283"/>
      <c r="DM210" s="283"/>
      <c r="DN210" s="283"/>
      <c r="DO210" s="283"/>
      <c r="DP210" s="283"/>
      <c r="DQ210" s="283"/>
      <c r="DR210" s="283"/>
      <c r="DS210" s="283"/>
      <c r="DT210" s="283"/>
      <c r="DU210" s="283"/>
      <c r="DV210" s="283"/>
      <c r="DW210" s="283"/>
      <c r="DX210" s="283"/>
      <c r="DY210" s="283"/>
      <c r="DZ210" s="283"/>
      <c r="EA210" s="283"/>
      <c r="EB210" s="283"/>
      <c r="EC210" s="283"/>
      <c r="ED210" s="283"/>
      <c r="EE210" s="283"/>
      <c r="EF210" s="283"/>
      <c r="EG210" s="283"/>
    </row>
    <row r="211" spans="2:137" s="305" customFormat="1">
      <c r="B211" s="204"/>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283"/>
      <c r="BZ211" s="283"/>
      <c r="CA211" s="283"/>
      <c r="CB211" s="283"/>
      <c r="CC211" s="283"/>
      <c r="CD211" s="283"/>
      <c r="CE211" s="283"/>
      <c r="CF211" s="283"/>
      <c r="CG211" s="283"/>
      <c r="CH211" s="283"/>
      <c r="CI211" s="283"/>
      <c r="CJ211" s="283"/>
      <c r="CK211" s="283"/>
      <c r="CL211" s="283"/>
      <c r="CM211" s="283"/>
      <c r="CN211" s="283"/>
      <c r="CO211" s="283"/>
      <c r="CP211" s="283"/>
      <c r="CQ211" s="283"/>
      <c r="CR211" s="283"/>
      <c r="CS211" s="283"/>
      <c r="CT211" s="283"/>
      <c r="CU211" s="283"/>
      <c r="CV211" s="283"/>
      <c r="CW211" s="283"/>
      <c r="CX211" s="283"/>
      <c r="CY211" s="283"/>
      <c r="CZ211" s="283"/>
      <c r="DA211" s="283"/>
      <c r="DB211" s="283"/>
      <c r="DC211" s="283"/>
      <c r="DD211" s="283"/>
      <c r="DE211" s="283"/>
      <c r="DF211" s="283"/>
      <c r="DG211" s="283"/>
      <c r="DH211" s="283"/>
      <c r="DI211" s="283"/>
      <c r="DJ211" s="283"/>
      <c r="DK211" s="283"/>
      <c r="DL211" s="283"/>
      <c r="DM211" s="283"/>
      <c r="DN211" s="283"/>
      <c r="DO211" s="283"/>
      <c r="DP211" s="283"/>
      <c r="DQ211" s="283"/>
      <c r="DR211" s="283"/>
      <c r="DS211" s="283"/>
      <c r="DT211" s="283"/>
      <c r="DU211" s="283"/>
      <c r="DV211" s="283"/>
      <c r="DW211" s="283"/>
      <c r="DX211" s="283"/>
      <c r="DY211" s="283"/>
      <c r="DZ211" s="283"/>
      <c r="EA211" s="283"/>
      <c r="EB211" s="283"/>
      <c r="EC211" s="283"/>
      <c r="ED211" s="283"/>
      <c r="EE211" s="283"/>
      <c r="EF211" s="283"/>
      <c r="EG211" s="283"/>
    </row>
    <row r="212" spans="2:137" s="305" customFormat="1">
      <c r="B212" s="204"/>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3"/>
      <c r="AY212" s="283"/>
      <c r="AZ212" s="283"/>
      <c r="BA212" s="283"/>
      <c r="BB212" s="283"/>
      <c r="BC212" s="283"/>
      <c r="BD212" s="283"/>
      <c r="BE212" s="283"/>
      <c r="BF212" s="283"/>
      <c r="BG212" s="283"/>
      <c r="BH212" s="283"/>
      <c r="BI212" s="283"/>
      <c r="BJ212" s="283"/>
      <c r="BK212" s="283"/>
      <c r="BL212" s="283"/>
      <c r="BM212" s="283"/>
      <c r="BN212" s="283"/>
      <c r="BO212" s="283"/>
      <c r="BP212" s="283"/>
      <c r="BQ212" s="283"/>
      <c r="BR212" s="283"/>
      <c r="BS212" s="283"/>
      <c r="BT212" s="283"/>
      <c r="BU212" s="283"/>
      <c r="BV212" s="283"/>
      <c r="BW212" s="283"/>
      <c r="BX212" s="283"/>
      <c r="BY212" s="283"/>
      <c r="BZ212" s="283"/>
      <c r="CA212" s="283"/>
      <c r="CB212" s="283"/>
      <c r="CC212" s="283"/>
      <c r="CD212" s="283"/>
      <c r="CE212" s="283"/>
      <c r="CF212" s="283"/>
      <c r="CG212" s="283"/>
      <c r="CH212" s="283"/>
      <c r="CI212" s="283"/>
      <c r="CJ212" s="283"/>
      <c r="CK212" s="283"/>
      <c r="CL212" s="283"/>
      <c r="CM212" s="283"/>
      <c r="CN212" s="283"/>
      <c r="CO212" s="283"/>
      <c r="CP212" s="283"/>
      <c r="CQ212" s="283"/>
      <c r="CR212" s="283"/>
      <c r="CS212" s="283"/>
      <c r="CT212" s="283"/>
      <c r="CU212" s="283"/>
      <c r="CV212" s="283"/>
      <c r="CW212" s="283"/>
      <c r="CX212" s="283"/>
      <c r="CY212" s="283"/>
      <c r="CZ212" s="283"/>
      <c r="DA212" s="283"/>
      <c r="DB212" s="283"/>
      <c r="DC212" s="283"/>
      <c r="DD212" s="283"/>
      <c r="DE212" s="283"/>
      <c r="DF212" s="283"/>
      <c r="DG212" s="283"/>
      <c r="DH212" s="283"/>
      <c r="DI212" s="283"/>
      <c r="DJ212" s="283"/>
      <c r="DK212" s="283"/>
      <c r="DL212" s="283"/>
      <c r="DM212" s="283"/>
      <c r="DN212" s="283"/>
      <c r="DO212" s="283"/>
      <c r="DP212" s="283"/>
      <c r="DQ212" s="283"/>
      <c r="DR212" s="283"/>
      <c r="DS212" s="283"/>
      <c r="DT212" s="283"/>
      <c r="DU212" s="283"/>
      <c r="DV212" s="283"/>
      <c r="DW212" s="283"/>
      <c r="DX212" s="283"/>
      <c r="DY212" s="283"/>
      <c r="DZ212" s="283"/>
      <c r="EA212" s="283"/>
      <c r="EB212" s="283"/>
      <c r="EC212" s="283"/>
      <c r="ED212" s="283"/>
      <c r="EE212" s="283"/>
      <c r="EF212" s="283"/>
      <c r="EG212" s="283"/>
    </row>
    <row r="213" spans="2:137" s="305" customFormat="1">
      <c r="B213" s="204"/>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c r="BA213" s="283"/>
      <c r="BB213" s="283"/>
      <c r="BC213" s="283"/>
      <c r="BD213" s="283"/>
      <c r="BE213" s="283"/>
      <c r="BF213" s="283"/>
      <c r="BG213" s="283"/>
      <c r="BH213" s="283"/>
      <c r="BI213" s="283"/>
      <c r="BJ213" s="283"/>
      <c r="BK213" s="283"/>
      <c r="BL213" s="283"/>
      <c r="BM213" s="283"/>
      <c r="BN213" s="283"/>
      <c r="BO213" s="283"/>
      <c r="BP213" s="283"/>
      <c r="BQ213" s="283"/>
      <c r="BR213" s="283"/>
      <c r="BS213" s="283"/>
      <c r="BT213" s="283"/>
      <c r="BU213" s="283"/>
      <c r="BV213" s="283"/>
      <c r="BW213" s="283"/>
      <c r="BX213" s="283"/>
      <c r="BY213" s="283"/>
      <c r="BZ213" s="283"/>
      <c r="CA213" s="283"/>
      <c r="CB213" s="283"/>
      <c r="CC213" s="283"/>
      <c r="CD213" s="283"/>
      <c r="CE213" s="283"/>
      <c r="CF213" s="283"/>
      <c r="CG213" s="283"/>
      <c r="CH213" s="283"/>
      <c r="CI213" s="283"/>
      <c r="CJ213" s="283"/>
      <c r="CK213" s="283"/>
      <c r="CL213" s="283"/>
      <c r="CM213" s="283"/>
      <c r="CN213" s="283"/>
      <c r="CO213" s="283"/>
      <c r="CP213" s="283"/>
      <c r="CQ213" s="283"/>
      <c r="CR213" s="283"/>
      <c r="CS213" s="283"/>
      <c r="CT213" s="283"/>
      <c r="CU213" s="283"/>
      <c r="CV213" s="283"/>
      <c r="CW213" s="283"/>
      <c r="CX213" s="283"/>
      <c r="CY213" s="283"/>
      <c r="CZ213" s="283"/>
      <c r="DA213" s="283"/>
      <c r="DB213" s="283"/>
      <c r="DC213" s="283"/>
      <c r="DD213" s="283"/>
      <c r="DE213" s="283"/>
      <c r="DF213" s="283"/>
      <c r="DG213" s="283"/>
      <c r="DH213" s="283"/>
      <c r="DI213" s="283"/>
      <c r="DJ213" s="283"/>
      <c r="DK213" s="283"/>
      <c r="DL213" s="283"/>
      <c r="DM213" s="283"/>
      <c r="DN213" s="283"/>
      <c r="DO213" s="283"/>
      <c r="DP213" s="283"/>
      <c r="DQ213" s="283"/>
      <c r="DR213" s="283"/>
      <c r="DS213" s="283"/>
      <c r="DT213" s="283"/>
      <c r="DU213" s="283"/>
      <c r="DV213" s="283"/>
      <c r="DW213" s="283"/>
      <c r="DX213" s="283"/>
      <c r="DY213" s="283"/>
      <c r="DZ213" s="283"/>
      <c r="EA213" s="283"/>
      <c r="EB213" s="283"/>
      <c r="EC213" s="283"/>
      <c r="ED213" s="283"/>
      <c r="EE213" s="283"/>
      <c r="EF213" s="283"/>
      <c r="EG213" s="283"/>
    </row>
    <row r="214" spans="2:137" s="305" customFormat="1">
      <c r="B214" s="204"/>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3"/>
      <c r="AY214" s="283"/>
      <c r="AZ214" s="283"/>
      <c r="BA214" s="283"/>
      <c r="BB214" s="283"/>
      <c r="BC214" s="283"/>
      <c r="BD214" s="283"/>
      <c r="BE214" s="283"/>
      <c r="BF214" s="283"/>
      <c r="BG214" s="283"/>
      <c r="BH214" s="283"/>
      <c r="BI214" s="283"/>
      <c r="BJ214" s="283"/>
      <c r="BK214" s="283"/>
      <c r="BL214" s="283"/>
      <c r="BM214" s="283"/>
      <c r="BN214" s="283"/>
      <c r="BO214" s="283"/>
      <c r="BP214" s="283"/>
      <c r="BQ214" s="283"/>
      <c r="BR214" s="283"/>
      <c r="BS214" s="283"/>
      <c r="BT214" s="283"/>
      <c r="BU214" s="283"/>
      <c r="BV214" s="283"/>
      <c r="BW214" s="283"/>
      <c r="BX214" s="283"/>
      <c r="BY214" s="283"/>
      <c r="BZ214" s="283"/>
      <c r="CA214" s="283"/>
      <c r="CB214" s="283"/>
      <c r="CC214" s="283"/>
      <c r="CD214" s="283"/>
      <c r="CE214" s="283"/>
      <c r="CF214" s="283"/>
      <c r="CG214" s="283"/>
      <c r="CH214" s="283"/>
      <c r="CI214" s="283"/>
      <c r="CJ214" s="283"/>
      <c r="CK214" s="283"/>
      <c r="CL214" s="283"/>
      <c r="CM214" s="283"/>
      <c r="CN214" s="283"/>
      <c r="CO214" s="283"/>
      <c r="CP214" s="283"/>
      <c r="CQ214" s="283"/>
      <c r="CR214" s="283"/>
      <c r="CS214" s="283"/>
      <c r="CT214" s="283"/>
      <c r="CU214" s="283"/>
      <c r="CV214" s="283"/>
      <c r="CW214" s="283"/>
      <c r="CX214" s="283"/>
      <c r="CY214" s="283"/>
      <c r="CZ214" s="283"/>
      <c r="DA214" s="283"/>
      <c r="DB214" s="283"/>
      <c r="DC214" s="283"/>
      <c r="DD214" s="283"/>
      <c r="DE214" s="283"/>
      <c r="DF214" s="283"/>
      <c r="DG214" s="283"/>
      <c r="DH214" s="283"/>
      <c r="DI214" s="283"/>
      <c r="DJ214" s="283"/>
      <c r="DK214" s="283"/>
      <c r="DL214" s="283"/>
      <c r="DM214" s="283"/>
      <c r="DN214" s="283"/>
      <c r="DO214" s="283"/>
      <c r="DP214" s="283"/>
      <c r="DQ214" s="283"/>
      <c r="DR214" s="283"/>
      <c r="DS214" s="283"/>
      <c r="DT214" s="283"/>
      <c r="DU214" s="283"/>
      <c r="DV214" s="283"/>
      <c r="DW214" s="283"/>
      <c r="DX214" s="283"/>
      <c r="DY214" s="283"/>
      <c r="DZ214" s="283"/>
      <c r="EA214" s="283"/>
      <c r="EB214" s="283"/>
      <c r="EC214" s="283"/>
      <c r="ED214" s="283"/>
      <c r="EE214" s="283"/>
      <c r="EF214" s="283"/>
      <c r="EG214" s="283"/>
    </row>
    <row r="215" spans="2:137" s="305" customFormat="1">
      <c r="B215" s="204"/>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3"/>
      <c r="AY215" s="283"/>
      <c r="AZ215" s="283"/>
      <c r="BA215" s="283"/>
      <c r="BB215" s="283"/>
      <c r="BC215" s="283"/>
      <c r="BD215" s="283"/>
      <c r="BE215" s="283"/>
      <c r="BF215" s="283"/>
      <c r="BG215" s="283"/>
      <c r="BH215" s="283"/>
      <c r="BI215" s="283"/>
      <c r="BJ215" s="283"/>
      <c r="BK215" s="283"/>
      <c r="BL215" s="283"/>
      <c r="BM215" s="283"/>
      <c r="BN215" s="283"/>
      <c r="BO215" s="283"/>
      <c r="BP215" s="283"/>
      <c r="BQ215" s="283"/>
      <c r="BR215" s="283"/>
      <c r="BS215" s="283"/>
      <c r="BT215" s="283"/>
      <c r="BU215" s="283"/>
      <c r="BV215" s="283"/>
      <c r="BW215" s="283"/>
      <c r="BX215" s="283"/>
      <c r="BY215" s="283"/>
      <c r="BZ215" s="283"/>
      <c r="CA215" s="283"/>
      <c r="CB215" s="283"/>
      <c r="CC215" s="283"/>
      <c r="CD215" s="283"/>
      <c r="CE215" s="283"/>
      <c r="CF215" s="283"/>
      <c r="CG215" s="283"/>
      <c r="CH215" s="283"/>
      <c r="CI215" s="283"/>
      <c r="CJ215" s="283"/>
      <c r="CK215" s="283"/>
      <c r="CL215" s="283"/>
      <c r="CM215" s="283"/>
      <c r="CN215" s="283"/>
      <c r="CO215" s="283"/>
      <c r="CP215" s="283"/>
      <c r="CQ215" s="283"/>
      <c r="CR215" s="283"/>
      <c r="CS215" s="283"/>
      <c r="CT215" s="283"/>
      <c r="CU215" s="283"/>
      <c r="CV215" s="283"/>
      <c r="CW215" s="283"/>
      <c r="CX215" s="283"/>
      <c r="CY215" s="283"/>
      <c r="CZ215" s="283"/>
      <c r="DA215" s="283"/>
      <c r="DB215" s="283"/>
      <c r="DC215" s="283"/>
      <c r="DD215" s="283"/>
      <c r="DE215" s="283"/>
      <c r="DF215" s="283"/>
      <c r="DG215" s="283"/>
      <c r="DH215" s="283"/>
      <c r="DI215" s="283"/>
      <c r="DJ215" s="283"/>
      <c r="DK215" s="283"/>
      <c r="DL215" s="283"/>
      <c r="DM215" s="283"/>
      <c r="DN215" s="283"/>
      <c r="DO215" s="283"/>
      <c r="DP215" s="283"/>
      <c r="DQ215" s="283"/>
      <c r="DR215" s="283"/>
      <c r="DS215" s="283"/>
      <c r="DT215" s="283"/>
      <c r="DU215" s="283"/>
      <c r="DV215" s="283"/>
      <c r="DW215" s="283"/>
      <c r="DX215" s="283"/>
      <c r="DY215" s="283"/>
      <c r="DZ215" s="283"/>
      <c r="EA215" s="283"/>
      <c r="EB215" s="283"/>
      <c r="EC215" s="283"/>
      <c r="ED215" s="283"/>
      <c r="EE215" s="283"/>
      <c r="EF215" s="283"/>
      <c r="EG215" s="283"/>
    </row>
    <row r="216" spans="2:137" s="305" customFormat="1">
      <c r="B216" s="204"/>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c r="AI216" s="283"/>
      <c r="AJ216" s="283"/>
      <c r="AK216" s="283"/>
      <c r="AL216" s="283"/>
      <c r="AM216" s="283"/>
      <c r="AN216" s="283"/>
      <c r="AO216" s="283"/>
      <c r="AP216" s="283"/>
      <c r="AQ216" s="283"/>
      <c r="AR216" s="283"/>
      <c r="AS216" s="283"/>
      <c r="AT216" s="283"/>
      <c r="AU216" s="283"/>
      <c r="AV216" s="283"/>
      <c r="AW216" s="283"/>
      <c r="AX216" s="283"/>
      <c r="AY216" s="283"/>
      <c r="AZ216" s="283"/>
      <c r="BA216" s="283"/>
      <c r="BB216" s="283"/>
      <c r="BC216" s="283"/>
      <c r="BD216" s="283"/>
      <c r="BE216" s="283"/>
      <c r="BF216" s="283"/>
      <c r="BG216" s="283"/>
      <c r="BH216" s="283"/>
      <c r="BI216" s="283"/>
      <c r="BJ216" s="283"/>
      <c r="BK216" s="283"/>
      <c r="BL216" s="283"/>
      <c r="BM216" s="283"/>
      <c r="BN216" s="283"/>
      <c r="BO216" s="283"/>
      <c r="BP216" s="283"/>
      <c r="BQ216" s="283"/>
      <c r="BR216" s="283"/>
      <c r="BS216" s="283"/>
      <c r="BT216" s="283"/>
      <c r="BU216" s="283"/>
      <c r="BV216" s="283"/>
      <c r="BW216" s="283"/>
      <c r="BX216" s="283"/>
      <c r="BY216" s="283"/>
      <c r="BZ216" s="283"/>
      <c r="CA216" s="283"/>
      <c r="CB216" s="283"/>
      <c r="CC216" s="283"/>
      <c r="CD216" s="283"/>
      <c r="CE216" s="283"/>
      <c r="CF216" s="283"/>
      <c r="CG216" s="283"/>
      <c r="CH216" s="283"/>
      <c r="CI216" s="283"/>
      <c r="CJ216" s="283"/>
      <c r="CK216" s="283"/>
      <c r="CL216" s="283"/>
      <c r="CM216" s="283"/>
      <c r="CN216" s="283"/>
      <c r="CO216" s="283"/>
      <c r="CP216" s="283"/>
      <c r="CQ216" s="283"/>
      <c r="CR216" s="283"/>
      <c r="CS216" s="283"/>
      <c r="CT216" s="283"/>
      <c r="CU216" s="283"/>
      <c r="CV216" s="283"/>
      <c r="CW216" s="283"/>
      <c r="CX216" s="283"/>
      <c r="CY216" s="283"/>
      <c r="CZ216" s="283"/>
      <c r="DA216" s="283"/>
      <c r="DB216" s="283"/>
      <c r="DC216" s="283"/>
      <c r="DD216" s="283"/>
      <c r="DE216" s="283"/>
      <c r="DF216" s="283"/>
      <c r="DG216" s="283"/>
      <c r="DH216" s="283"/>
      <c r="DI216" s="283"/>
      <c r="DJ216" s="283"/>
      <c r="DK216" s="283"/>
      <c r="DL216" s="283"/>
      <c r="DM216" s="283"/>
      <c r="DN216" s="283"/>
      <c r="DO216" s="283"/>
      <c r="DP216" s="283"/>
      <c r="DQ216" s="283"/>
      <c r="DR216" s="283"/>
      <c r="DS216" s="283"/>
      <c r="DT216" s="283"/>
      <c r="DU216" s="283"/>
      <c r="DV216" s="283"/>
      <c r="DW216" s="283"/>
      <c r="DX216" s="283"/>
      <c r="DY216" s="283"/>
      <c r="DZ216" s="283"/>
      <c r="EA216" s="283"/>
      <c r="EB216" s="283"/>
      <c r="EC216" s="283"/>
      <c r="ED216" s="283"/>
      <c r="EE216" s="283"/>
      <c r="EF216" s="283"/>
      <c r="EG216" s="283"/>
    </row>
    <row r="217" spans="2:137" s="305" customFormat="1">
      <c r="B217" s="204"/>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c r="CO217" s="283"/>
      <c r="CP217" s="283"/>
      <c r="CQ217" s="283"/>
      <c r="CR217" s="283"/>
      <c r="CS217" s="283"/>
      <c r="CT217" s="283"/>
      <c r="CU217" s="283"/>
      <c r="CV217" s="283"/>
      <c r="CW217" s="283"/>
      <c r="CX217" s="283"/>
      <c r="CY217" s="283"/>
      <c r="CZ217" s="283"/>
      <c r="DA217" s="283"/>
      <c r="DB217" s="283"/>
      <c r="DC217" s="283"/>
      <c r="DD217" s="283"/>
      <c r="DE217" s="283"/>
      <c r="DF217" s="283"/>
      <c r="DG217" s="283"/>
      <c r="DH217" s="283"/>
      <c r="DI217" s="283"/>
      <c r="DJ217" s="283"/>
      <c r="DK217" s="283"/>
      <c r="DL217" s="283"/>
      <c r="DM217" s="283"/>
      <c r="DN217" s="283"/>
      <c r="DO217" s="283"/>
      <c r="DP217" s="283"/>
      <c r="DQ217" s="283"/>
      <c r="DR217" s="283"/>
      <c r="DS217" s="283"/>
      <c r="DT217" s="283"/>
      <c r="DU217" s="283"/>
      <c r="DV217" s="283"/>
      <c r="DW217" s="283"/>
      <c r="DX217" s="283"/>
      <c r="DY217" s="283"/>
      <c r="DZ217" s="283"/>
      <c r="EA217" s="283"/>
      <c r="EB217" s="283"/>
      <c r="EC217" s="283"/>
      <c r="ED217" s="283"/>
      <c r="EE217" s="283"/>
      <c r="EF217" s="283"/>
      <c r="EG217" s="283"/>
    </row>
    <row r="218" spans="2:137" s="305" customFormat="1">
      <c r="B218" s="204"/>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c r="CO218" s="283"/>
      <c r="CP218" s="283"/>
      <c r="CQ218" s="283"/>
      <c r="CR218" s="283"/>
      <c r="CS218" s="283"/>
      <c r="CT218" s="283"/>
      <c r="CU218" s="283"/>
      <c r="CV218" s="283"/>
      <c r="CW218" s="283"/>
      <c r="CX218" s="283"/>
      <c r="CY218" s="283"/>
      <c r="CZ218" s="283"/>
      <c r="DA218" s="283"/>
      <c r="DB218" s="283"/>
      <c r="DC218" s="283"/>
      <c r="DD218" s="283"/>
      <c r="DE218" s="283"/>
      <c r="DF218" s="283"/>
      <c r="DG218" s="283"/>
      <c r="DH218" s="283"/>
      <c r="DI218" s="283"/>
      <c r="DJ218" s="283"/>
      <c r="DK218" s="283"/>
      <c r="DL218" s="283"/>
      <c r="DM218" s="283"/>
      <c r="DN218" s="283"/>
      <c r="DO218" s="283"/>
      <c r="DP218" s="283"/>
      <c r="DQ218" s="283"/>
      <c r="DR218" s="283"/>
      <c r="DS218" s="283"/>
      <c r="DT218" s="283"/>
      <c r="DU218" s="283"/>
      <c r="DV218" s="283"/>
      <c r="DW218" s="283"/>
      <c r="DX218" s="283"/>
      <c r="DY218" s="283"/>
      <c r="DZ218" s="283"/>
      <c r="EA218" s="283"/>
      <c r="EB218" s="283"/>
      <c r="EC218" s="283"/>
      <c r="ED218" s="283"/>
      <c r="EE218" s="283"/>
      <c r="EF218" s="283"/>
      <c r="EG218" s="283"/>
    </row>
    <row r="219" spans="2:137" s="305" customFormat="1">
      <c r="B219" s="204"/>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c r="CO219" s="283"/>
      <c r="CP219" s="283"/>
      <c r="CQ219" s="283"/>
      <c r="CR219" s="283"/>
      <c r="CS219" s="283"/>
      <c r="CT219" s="283"/>
      <c r="CU219" s="283"/>
      <c r="CV219" s="283"/>
      <c r="CW219" s="283"/>
      <c r="CX219" s="283"/>
      <c r="CY219" s="283"/>
      <c r="CZ219" s="283"/>
      <c r="DA219" s="283"/>
      <c r="DB219" s="283"/>
      <c r="DC219" s="283"/>
      <c r="DD219" s="283"/>
      <c r="DE219" s="283"/>
      <c r="DF219" s="283"/>
      <c r="DG219" s="283"/>
      <c r="DH219" s="283"/>
      <c r="DI219" s="283"/>
      <c r="DJ219" s="283"/>
      <c r="DK219" s="283"/>
      <c r="DL219" s="283"/>
      <c r="DM219" s="283"/>
      <c r="DN219" s="283"/>
      <c r="DO219" s="283"/>
      <c r="DP219" s="283"/>
      <c r="DQ219" s="283"/>
      <c r="DR219" s="283"/>
      <c r="DS219" s="283"/>
      <c r="DT219" s="283"/>
      <c r="DU219" s="283"/>
      <c r="DV219" s="283"/>
      <c r="DW219" s="283"/>
      <c r="DX219" s="283"/>
      <c r="DY219" s="283"/>
      <c r="DZ219" s="283"/>
      <c r="EA219" s="283"/>
      <c r="EB219" s="283"/>
      <c r="EC219" s="283"/>
      <c r="ED219" s="283"/>
      <c r="EE219" s="283"/>
      <c r="EF219" s="283"/>
      <c r="EG219" s="283"/>
    </row>
    <row r="220" spans="2:137" s="305" customFormat="1">
      <c r="B220" s="204"/>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c r="CO220" s="283"/>
      <c r="CP220" s="283"/>
      <c r="CQ220" s="283"/>
      <c r="CR220" s="283"/>
      <c r="CS220" s="283"/>
      <c r="CT220" s="283"/>
      <c r="CU220" s="283"/>
      <c r="CV220" s="283"/>
      <c r="CW220" s="283"/>
      <c r="CX220" s="283"/>
      <c r="CY220" s="283"/>
      <c r="CZ220" s="283"/>
      <c r="DA220" s="283"/>
      <c r="DB220" s="283"/>
      <c r="DC220" s="283"/>
      <c r="DD220" s="283"/>
      <c r="DE220" s="283"/>
      <c r="DF220" s="283"/>
      <c r="DG220" s="283"/>
      <c r="DH220" s="283"/>
      <c r="DI220" s="283"/>
      <c r="DJ220" s="283"/>
      <c r="DK220" s="283"/>
      <c r="DL220" s="283"/>
      <c r="DM220" s="283"/>
      <c r="DN220" s="283"/>
      <c r="DO220" s="283"/>
      <c r="DP220" s="283"/>
      <c r="DQ220" s="283"/>
      <c r="DR220" s="283"/>
      <c r="DS220" s="283"/>
      <c r="DT220" s="283"/>
      <c r="DU220" s="283"/>
      <c r="DV220" s="283"/>
      <c r="DW220" s="283"/>
      <c r="DX220" s="283"/>
      <c r="DY220" s="283"/>
      <c r="DZ220" s="283"/>
      <c r="EA220" s="283"/>
      <c r="EB220" s="283"/>
      <c r="EC220" s="283"/>
      <c r="ED220" s="283"/>
      <c r="EE220" s="283"/>
      <c r="EF220" s="283"/>
      <c r="EG220" s="283"/>
    </row>
    <row r="221" spans="2:137" s="305" customFormat="1">
      <c r="B221" s="204"/>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c r="CO221" s="283"/>
      <c r="CP221" s="283"/>
      <c r="CQ221" s="283"/>
      <c r="CR221" s="283"/>
      <c r="CS221" s="283"/>
      <c r="CT221" s="283"/>
      <c r="CU221" s="283"/>
      <c r="CV221" s="283"/>
      <c r="CW221" s="283"/>
      <c r="CX221" s="283"/>
      <c r="CY221" s="283"/>
      <c r="CZ221" s="283"/>
      <c r="DA221" s="283"/>
      <c r="DB221" s="283"/>
      <c r="DC221" s="283"/>
      <c r="DD221" s="283"/>
      <c r="DE221" s="283"/>
      <c r="DF221" s="283"/>
      <c r="DG221" s="283"/>
      <c r="DH221" s="283"/>
      <c r="DI221" s="283"/>
      <c r="DJ221" s="283"/>
      <c r="DK221" s="283"/>
      <c r="DL221" s="283"/>
      <c r="DM221" s="283"/>
      <c r="DN221" s="283"/>
      <c r="DO221" s="283"/>
      <c r="DP221" s="283"/>
      <c r="DQ221" s="283"/>
      <c r="DR221" s="283"/>
      <c r="DS221" s="283"/>
      <c r="DT221" s="283"/>
      <c r="DU221" s="283"/>
      <c r="DV221" s="283"/>
      <c r="DW221" s="283"/>
      <c r="DX221" s="283"/>
      <c r="DY221" s="283"/>
      <c r="DZ221" s="283"/>
      <c r="EA221" s="283"/>
      <c r="EB221" s="283"/>
      <c r="EC221" s="283"/>
      <c r="ED221" s="283"/>
      <c r="EE221" s="283"/>
      <c r="EF221" s="283"/>
      <c r="EG221" s="283"/>
    </row>
    <row r="222" spans="2:137" s="305" customFormat="1">
      <c r="B222" s="204"/>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3"/>
      <c r="CJ222" s="283"/>
      <c r="CK222" s="283"/>
      <c r="CL222" s="283"/>
      <c r="CM222" s="283"/>
      <c r="CN222" s="283"/>
      <c r="CO222" s="283"/>
      <c r="CP222" s="283"/>
      <c r="CQ222" s="283"/>
      <c r="CR222" s="283"/>
      <c r="CS222" s="283"/>
      <c r="CT222" s="283"/>
      <c r="CU222" s="283"/>
      <c r="CV222" s="283"/>
      <c r="CW222" s="283"/>
      <c r="CX222" s="283"/>
      <c r="CY222" s="283"/>
      <c r="CZ222" s="283"/>
      <c r="DA222" s="283"/>
      <c r="DB222" s="283"/>
      <c r="DC222" s="283"/>
      <c r="DD222" s="283"/>
      <c r="DE222" s="283"/>
      <c r="DF222" s="283"/>
      <c r="DG222" s="283"/>
      <c r="DH222" s="283"/>
      <c r="DI222" s="283"/>
      <c r="DJ222" s="283"/>
      <c r="DK222" s="283"/>
      <c r="DL222" s="283"/>
      <c r="DM222" s="283"/>
      <c r="DN222" s="283"/>
      <c r="DO222" s="283"/>
      <c r="DP222" s="283"/>
      <c r="DQ222" s="283"/>
      <c r="DR222" s="283"/>
      <c r="DS222" s="283"/>
      <c r="DT222" s="283"/>
      <c r="DU222" s="283"/>
      <c r="DV222" s="283"/>
      <c r="DW222" s="283"/>
      <c r="DX222" s="283"/>
      <c r="DY222" s="283"/>
      <c r="DZ222" s="283"/>
      <c r="EA222" s="283"/>
      <c r="EB222" s="283"/>
      <c r="EC222" s="283"/>
      <c r="ED222" s="283"/>
      <c r="EE222" s="283"/>
      <c r="EF222" s="283"/>
      <c r="EG222" s="283"/>
    </row>
    <row r="223" spans="2:137" s="305" customFormat="1">
      <c r="B223" s="204"/>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3"/>
      <c r="CJ223" s="283"/>
      <c r="CK223" s="283"/>
      <c r="CL223" s="283"/>
      <c r="CM223" s="283"/>
      <c r="CN223" s="283"/>
      <c r="CO223" s="283"/>
      <c r="CP223" s="283"/>
      <c r="CQ223" s="283"/>
      <c r="CR223" s="283"/>
      <c r="CS223" s="283"/>
      <c r="CT223" s="283"/>
      <c r="CU223" s="283"/>
      <c r="CV223" s="283"/>
      <c r="CW223" s="283"/>
      <c r="CX223" s="283"/>
      <c r="CY223" s="283"/>
      <c r="CZ223" s="283"/>
      <c r="DA223" s="283"/>
      <c r="DB223" s="283"/>
      <c r="DC223" s="283"/>
      <c r="DD223" s="283"/>
      <c r="DE223" s="283"/>
      <c r="DF223" s="283"/>
      <c r="DG223" s="283"/>
      <c r="DH223" s="283"/>
      <c r="DI223" s="283"/>
      <c r="DJ223" s="283"/>
      <c r="DK223" s="283"/>
      <c r="DL223" s="283"/>
      <c r="DM223" s="283"/>
      <c r="DN223" s="283"/>
      <c r="DO223" s="283"/>
      <c r="DP223" s="283"/>
      <c r="DQ223" s="283"/>
      <c r="DR223" s="283"/>
      <c r="DS223" s="283"/>
      <c r="DT223" s="283"/>
      <c r="DU223" s="283"/>
      <c r="DV223" s="283"/>
      <c r="DW223" s="283"/>
      <c r="DX223" s="283"/>
      <c r="DY223" s="283"/>
      <c r="DZ223" s="283"/>
      <c r="EA223" s="283"/>
      <c r="EB223" s="283"/>
      <c r="EC223" s="283"/>
      <c r="ED223" s="283"/>
      <c r="EE223" s="283"/>
      <c r="EF223" s="283"/>
      <c r="EG223" s="283"/>
    </row>
    <row r="224" spans="2:137" s="305" customFormat="1">
      <c r="B224" s="204"/>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3"/>
      <c r="CJ224" s="283"/>
      <c r="CK224" s="283"/>
      <c r="CL224" s="283"/>
      <c r="CM224" s="283"/>
      <c r="CN224" s="283"/>
      <c r="CO224" s="283"/>
      <c r="CP224" s="283"/>
      <c r="CQ224" s="283"/>
      <c r="CR224" s="283"/>
      <c r="CS224" s="283"/>
      <c r="CT224" s="283"/>
      <c r="CU224" s="283"/>
      <c r="CV224" s="283"/>
      <c r="CW224" s="283"/>
      <c r="CX224" s="283"/>
      <c r="CY224" s="283"/>
      <c r="CZ224" s="283"/>
      <c r="DA224" s="283"/>
      <c r="DB224" s="283"/>
      <c r="DC224" s="283"/>
      <c r="DD224" s="283"/>
      <c r="DE224" s="283"/>
      <c r="DF224" s="283"/>
      <c r="DG224" s="283"/>
      <c r="DH224" s="283"/>
      <c r="DI224" s="283"/>
      <c r="DJ224" s="283"/>
      <c r="DK224" s="283"/>
      <c r="DL224" s="283"/>
      <c r="DM224" s="283"/>
      <c r="DN224" s="283"/>
      <c r="DO224" s="283"/>
      <c r="DP224" s="283"/>
      <c r="DQ224" s="283"/>
      <c r="DR224" s="283"/>
      <c r="DS224" s="283"/>
      <c r="DT224" s="283"/>
      <c r="DU224" s="283"/>
      <c r="DV224" s="283"/>
      <c r="DW224" s="283"/>
      <c r="DX224" s="283"/>
      <c r="DY224" s="283"/>
      <c r="DZ224" s="283"/>
      <c r="EA224" s="283"/>
      <c r="EB224" s="283"/>
      <c r="EC224" s="283"/>
      <c r="ED224" s="283"/>
      <c r="EE224" s="283"/>
      <c r="EF224" s="283"/>
      <c r="EG224" s="283"/>
    </row>
    <row r="225" spans="2:137" s="305" customFormat="1">
      <c r="B225" s="204"/>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3"/>
      <c r="CJ225" s="283"/>
      <c r="CK225" s="283"/>
      <c r="CL225" s="283"/>
      <c r="CM225" s="283"/>
      <c r="CN225" s="283"/>
      <c r="CO225" s="283"/>
      <c r="CP225" s="283"/>
      <c r="CQ225" s="283"/>
      <c r="CR225" s="283"/>
      <c r="CS225" s="283"/>
      <c r="CT225" s="283"/>
      <c r="CU225" s="283"/>
      <c r="CV225" s="283"/>
      <c r="CW225" s="283"/>
      <c r="CX225" s="283"/>
      <c r="CY225" s="283"/>
      <c r="CZ225" s="283"/>
      <c r="DA225" s="283"/>
      <c r="DB225" s="283"/>
      <c r="DC225" s="283"/>
      <c r="DD225" s="283"/>
      <c r="DE225" s="283"/>
      <c r="DF225" s="283"/>
      <c r="DG225" s="283"/>
      <c r="DH225" s="283"/>
      <c r="DI225" s="283"/>
      <c r="DJ225" s="283"/>
      <c r="DK225" s="283"/>
      <c r="DL225" s="283"/>
      <c r="DM225" s="283"/>
      <c r="DN225" s="283"/>
      <c r="DO225" s="283"/>
      <c r="DP225" s="283"/>
      <c r="DQ225" s="283"/>
      <c r="DR225" s="283"/>
      <c r="DS225" s="283"/>
      <c r="DT225" s="283"/>
      <c r="DU225" s="283"/>
      <c r="DV225" s="283"/>
      <c r="DW225" s="283"/>
      <c r="DX225" s="283"/>
      <c r="DY225" s="283"/>
      <c r="DZ225" s="283"/>
      <c r="EA225" s="283"/>
      <c r="EB225" s="283"/>
      <c r="EC225" s="283"/>
      <c r="ED225" s="283"/>
      <c r="EE225" s="283"/>
      <c r="EF225" s="283"/>
      <c r="EG225" s="283"/>
    </row>
    <row r="226" spans="2:137" s="305" customFormat="1">
      <c r="B226" s="204"/>
      <c r="J226" s="283"/>
      <c r="K226" s="283"/>
      <c r="L226" s="283"/>
      <c r="M226" s="283"/>
      <c r="N226" s="283"/>
      <c r="O226" s="283"/>
      <c r="P226" s="283"/>
      <c r="Q226" s="283"/>
      <c r="R226" s="283"/>
      <c r="S226" s="283"/>
      <c r="T226" s="283"/>
      <c r="U226" s="283"/>
      <c r="V226" s="283"/>
      <c r="W226" s="283"/>
      <c r="X226" s="283"/>
      <c r="Y226" s="283"/>
      <c r="Z226" s="283"/>
      <c r="AA226" s="283"/>
      <c r="AB226" s="283"/>
      <c r="AC226" s="283"/>
      <c r="AD226" s="283"/>
      <c r="AE226" s="283"/>
      <c r="AF226" s="283"/>
      <c r="AG226" s="283"/>
      <c r="AH226" s="283"/>
      <c r="AI226" s="283"/>
      <c r="AJ226" s="283"/>
      <c r="AK226" s="283"/>
      <c r="AL226" s="283"/>
      <c r="AM226" s="283"/>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c r="BZ226" s="283"/>
      <c r="CA226" s="283"/>
      <c r="CB226" s="283"/>
      <c r="CC226" s="283"/>
      <c r="CD226" s="283"/>
      <c r="CE226" s="283"/>
      <c r="CF226" s="283"/>
      <c r="CG226" s="283"/>
      <c r="CH226" s="283"/>
      <c r="CI226" s="283"/>
      <c r="CJ226" s="283"/>
      <c r="CK226" s="283"/>
      <c r="CL226" s="283"/>
      <c r="CM226" s="283"/>
      <c r="CN226" s="283"/>
      <c r="CO226" s="283"/>
      <c r="CP226" s="283"/>
      <c r="CQ226" s="283"/>
      <c r="CR226" s="283"/>
      <c r="CS226" s="283"/>
      <c r="CT226" s="283"/>
      <c r="CU226" s="283"/>
      <c r="CV226" s="283"/>
      <c r="CW226" s="283"/>
      <c r="CX226" s="283"/>
      <c r="CY226" s="283"/>
      <c r="CZ226" s="283"/>
      <c r="DA226" s="283"/>
      <c r="DB226" s="283"/>
      <c r="DC226" s="283"/>
      <c r="DD226" s="283"/>
      <c r="DE226" s="283"/>
      <c r="DF226" s="283"/>
      <c r="DG226" s="283"/>
      <c r="DH226" s="283"/>
      <c r="DI226" s="283"/>
      <c r="DJ226" s="283"/>
      <c r="DK226" s="283"/>
      <c r="DL226" s="283"/>
      <c r="DM226" s="283"/>
      <c r="DN226" s="283"/>
      <c r="DO226" s="283"/>
      <c r="DP226" s="283"/>
      <c r="DQ226" s="283"/>
      <c r="DR226" s="283"/>
      <c r="DS226" s="283"/>
      <c r="DT226" s="283"/>
      <c r="DU226" s="283"/>
      <c r="DV226" s="283"/>
      <c r="DW226" s="283"/>
      <c r="DX226" s="283"/>
      <c r="DY226" s="283"/>
      <c r="DZ226" s="283"/>
      <c r="EA226" s="283"/>
      <c r="EB226" s="283"/>
      <c r="EC226" s="283"/>
      <c r="ED226" s="283"/>
      <c r="EE226" s="283"/>
      <c r="EF226" s="283"/>
      <c r="EG226" s="283"/>
    </row>
    <row r="227" spans="2:137" s="305" customFormat="1">
      <c r="B227" s="204"/>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c r="CO227" s="283"/>
      <c r="CP227" s="283"/>
      <c r="CQ227" s="283"/>
      <c r="CR227" s="283"/>
      <c r="CS227" s="283"/>
      <c r="CT227" s="283"/>
      <c r="CU227" s="283"/>
      <c r="CV227" s="283"/>
      <c r="CW227" s="283"/>
      <c r="CX227" s="283"/>
      <c r="CY227" s="283"/>
      <c r="CZ227" s="283"/>
      <c r="DA227" s="283"/>
      <c r="DB227" s="283"/>
      <c r="DC227" s="283"/>
      <c r="DD227" s="283"/>
      <c r="DE227" s="283"/>
      <c r="DF227" s="283"/>
      <c r="DG227" s="283"/>
      <c r="DH227" s="283"/>
      <c r="DI227" s="283"/>
      <c r="DJ227" s="283"/>
      <c r="DK227" s="283"/>
      <c r="DL227" s="283"/>
      <c r="DM227" s="283"/>
      <c r="DN227" s="283"/>
      <c r="DO227" s="283"/>
      <c r="DP227" s="283"/>
      <c r="DQ227" s="283"/>
      <c r="DR227" s="283"/>
      <c r="DS227" s="283"/>
      <c r="DT227" s="283"/>
      <c r="DU227" s="283"/>
      <c r="DV227" s="283"/>
      <c r="DW227" s="283"/>
      <c r="DX227" s="283"/>
      <c r="DY227" s="283"/>
      <c r="DZ227" s="283"/>
      <c r="EA227" s="283"/>
      <c r="EB227" s="283"/>
      <c r="EC227" s="283"/>
      <c r="ED227" s="283"/>
      <c r="EE227" s="283"/>
      <c r="EF227" s="283"/>
      <c r="EG227" s="283"/>
    </row>
    <row r="228" spans="2:137" s="305" customFormat="1">
      <c r="B228" s="204"/>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c r="CO228" s="283"/>
      <c r="CP228" s="283"/>
      <c r="CQ228" s="283"/>
      <c r="CR228" s="283"/>
      <c r="CS228" s="283"/>
      <c r="CT228" s="283"/>
      <c r="CU228" s="283"/>
      <c r="CV228" s="283"/>
      <c r="CW228" s="283"/>
      <c r="CX228" s="283"/>
      <c r="CY228" s="283"/>
      <c r="CZ228" s="283"/>
      <c r="DA228" s="283"/>
      <c r="DB228" s="283"/>
      <c r="DC228" s="283"/>
      <c r="DD228" s="283"/>
      <c r="DE228" s="283"/>
      <c r="DF228" s="283"/>
      <c r="DG228" s="283"/>
      <c r="DH228" s="283"/>
      <c r="DI228" s="283"/>
      <c r="DJ228" s="283"/>
      <c r="DK228" s="283"/>
      <c r="DL228" s="283"/>
      <c r="DM228" s="283"/>
      <c r="DN228" s="283"/>
      <c r="DO228" s="283"/>
      <c r="DP228" s="283"/>
      <c r="DQ228" s="283"/>
      <c r="DR228" s="283"/>
      <c r="DS228" s="283"/>
      <c r="DT228" s="283"/>
      <c r="DU228" s="283"/>
      <c r="DV228" s="283"/>
      <c r="DW228" s="283"/>
      <c r="DX228" s="283"/>
      <c r="DY228" s="283"/>
      <c r="DZ228" s="283"/>
      <c r="EA228" s="283"/>
      <c r="EB228" s="283"/>
      <c r="EC228" s="283"/>
      <c r="ED228" s="283"/>
      <c r="EE228" s="283"/>
      <c r="EF228" s="283"/>
      <c r="EG228" s="283"/>
    </row>
    <row r="229" spans="2:137" s="305" customFormat="1">
      <c r="B229" s="204"/>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3"/>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83"/>
      <c r="DE229" s="283"/>
      <c r="DF229" s="283"/>
      <c r="DG229" s="283"/>
      <c r="DH229" s="283"/>
      <c r="DI229" s="283"/>
      <c r="DJ229" s="283"/>
      <c r="DK229" s="283"/>
      <c r="DL229" s="283"/>
      <c r="DM229" s="283"/>
      <c r="DN229" s="283"/>
      <c r="DO229" s="283"/>
      <c r="DP229" s="283"/>
      <c r="DQ229" s="283"/>
      <c r="DR229" s="283"/>
      <c r="DS229" s="283"/>
      <c r="DT229" s="283"/>
      <c r="DU229" s="283"/>
      <c r="DV229" s="283"/>
      <c r="DW229" s="283"/>
      <c r="DX229" s="283"/>
      <c r="DY229" s="283"/>
      <c r="DZ229" s="283"/>
      <c r="EA229" s="283"/>
      <c r="EB229" s="283"/>
      <c r="EC229" s="283"/>
      <c r="ED229" s="283"/>
      <c r="EE229" s="283"/>
      <c r="EF229" s="283"/>
      <c r="EG229" s="283"/>
    </row>
    <row r="230" spans="2:137" s="305" customFormat="1">
      <c r="B230" s="204"/>
      <c r="J230" s="283"/>
      <c r="K230" s="283"/>
      <c r="L230" s="283"/>
      <c r="M230" s="283"/>
      <c r="N230" s="283"/>
      <c r="O230" s="283"/>
      <c r="P230" s="283"/>
      <c r="Q230" s="283"/>
      <c r="R230" s="283"/>
      <c r="S230" s="283"/>
      <c r="T230" s="283"/>
      <c r="U230" s="283"/>
      <c r="V230" s="283"/>
      <c r="W230" s="283"/>
      <c r="X230" s="283"/>
      <c r="Y230" s="283"/>
      <c r="Z230" s="283"/>
      <c r="AA230" s="283"/>
      <c r="AB230" s="283"/>
      <c r="AC230" s="283"/>
      <c r="AD230" s="283"/>
      <c r="AE230" s="283"/>
      <c r="AF230" s="283"/>
      <c r="AG230" s="283"/>
      <c r="AH230" s="283"/>
      <c r="AI230" s="283"/>
      <c r="AJ230" s="283"/>
      <c r="AK230" s="283"/>
      <c r="AL230" s="283"/>
      <c r="AM230" s="283"/>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c r="CO230" s="283"/>
      <c r="CP230" s="283"/>
      <c r="CQ230" s="283"/>
      <c r="CR230" s="283"/>
      <c r="CS230" s="283"/>
      <c r="CT230" s="283"/>
      <c r="CU230" s="283"/>
      <c r="CV230" s="283"/>
      <c r="CW230" s="283"/>
      <c r="CX230" s="283"/>
      <c r="CY230" s="283"/>
      <c r="CZ230" s="283"/>
      <c r="DA230" s="283"/>
      <c r="DB230" s="283"/>
      <c r="DC230" s="283"/>
      <c r="DD230" s="283"/>
      <c r="DE230" s="283"/>
      <c r="DF230" s="283"/>
      <c r="DG230" s="283"/>
      <c r="DH230" s="283"/>
      <c r="DI230" s="283"/>
      <c r="DJ230" s="283"/>
      <c r="DK230" s="283"/>
      <c r="DL230" s="283"/>
      <c r="DM230" s="283"/>
      <c r="DN230" s="283"/>
      <c r="DO230" s="283"/>
      <c r="DP230" s="283"/>
      <c r="DQ230" s="283"/>
      <c r="DR230" s="283"/>
      <c r="DS230" s="283"/>
      <c r="DT230" s="283"/>
      <c r="DU230" s="283"/>
      <c r="DV230" s="283"/>
      <c r="DW230" s="283"/>
      <c r="DX230" s="283"/>
      <c r="DY230" s="283"/>
      <c r="DZ230" s="283"/>
      <c r="EA230" s="283"/>
      <c r="EB230" s="283"/>
      <c r="EC230" s="283"/>
      <c r="ED230" s="283"/>
      <c r="EE230" s="283"/>
      <c r="EF230" s="283"/>
      <c r="EG230" s="283"/>
    </row>
    <row r="231" spans="2:137" s="305" customFormat="1">
      <c r="B231" s="204"/>
      <c r="J231" s="283"/>
      <c r="K231" s="283"/>
      <c r="L231" s="283"/>
      <c r="M231" s="283"/>
      <c r="N231" s="283"/>
      <c r="O231" s="283"/>
      <c r="P231" s="283"/>
      <c r="Q231" s="283"/>
      <c r="R231" s="283"/>
      <c r="S231" s="283"/>
      <c r="T231" s="283"/>
      <c r="U231" s="283"/>
      <c r="V231" s="283"/>
      <c r="W231" s="283"/>
      <c r="X231" s="283"/>
      <c r="Y231" s="283"/>
      <c r="Z231" s="283"/>
      <c r="AA231" s="283"/>
      <c r="AB231" s="283"/>
      <c r="AC231" s="283"/>
      <c r="AD231" s="283"/>
      <c r="AE231" s="283"/>
      <c r="AF231" s="283"/>
      <c r="AG231" s="283"/>
      <c r="AH231" s="283"/>
      <c r="AI231" s="283"/>
      <c r="AJ231" s="283"/>
      <c r="AK231" s="283"/>
      <c r="AL231" s="283"/>
      <c r="AM231" s="283"/>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283"/>
      <c r="BZ231" s="283"/>
      <c r="CA231" s="283"/>
      <c r="CB231" s="283"/>
      <c r="CC231" s="283"/>
      <c r="CD231" s="283"/>
      <c r="CE231" s="283"/>
      <c r="CF231" s="283"/>
      <c r="CG231" s="283"/>
      <c r="CH231" s="283"/>
      <c r="CI231" s="283"/>
      <c r="CJ231" s="283"/>
      <c r="CK231" s="283"/>
      <c r="CL231" s="283"/>
      <c r="CM231" s="283"/>
      <c r="CN231" s="283"/>
      <c r="CO231" s="283"/>
      <c r="CP231" s="283"/>
      <c r="CQ231" s="283"/>
      <c r="CR231" s="283"/>
      <c r="CS231" s="283"/>
      <c r="CT231" s="283"/>
      <c r="CU231" s="283"/>
      <c r="CV231" s="283"/>
      <c r="CW231" s="283"/>
      <c r="CX231" s="283"/>
      <c r="CY231" s="283"/>
      <c r="CZ231" s="283"/>
      <c r="DA231" s="283"/>
      <c r="DB231" s="283"/>
      <c r="DC231" s="283"/>
      <c r="DD231" s="283"/>
      <c r="DE231" s="283"/>
      <c r="DF231" s="283"/>
      <c r="DG231" s="283"/>
      <c r="DH231" s="283"/>
      <c r="DI231" s="283"/>
      <c r="DJ231" s="283"/>
      <c r="DK231" s="283"/>
      <c r="DL231" s="283"/>
      <c r="DM231" s="283"/>
      <c r="DN231" s="283"/>
      <c r="DO231" s="283"/>
      <c r="DP231" s="283"/>
      <c r="DQ231" s="283"/>
      <c r="DR231" s="283"/>
      <c r="DS231" s="283"/>
      <c r="DT231" s="283"/>
      <c r="DU231" s="283"/>
      <c r="DV231" s="283"/>
      <c r="DW231" s="283"/>
      <c r="DX231" s="283"/>
      <c r="DY231" s="283"/>
      <c r="DZ231" s="283"/>
      <c r="EA231" s="283"/>
      <c r="EB231" s="283"/>
      <c r="EC231" s="283"/>
      <c r="ED231" s="283"/>
      <c r="EE231" s="283"/>
      <c r="EF231" s="283"/>
      <c r="EG231" s="283"/>
    </row>
    <row r="232" spans="2:137" s="305" customFormat="1">
      <c r="B232" s="204"/>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283"/>
      <c r="BZ232" s="283"/>
      <c r="CA232" s="283"/>
      <c r="CB232" s="283"/>
      <c r="CC232" s="283"/>
      <c r="CD232" s="283"/>
      <c r="CE232" s="283"/>
      <c r="CF232" s="283"/>
      <c r="CG232" s="283"/>
      <c r="CH232" s="283"/>
      <c r="CI232" s="283"/>
      <c r="CJ232" s="283"/>
      <c r="CK232" s="283"/>
      <c r="CL232" s="283"/>
      <c r="CM232" s="283"/>
      <c r="CN232" s="283"/>
      <c r="CO232" s="283"/>
      <c r="CP232" s="283"/>
      <c r="CQ232" s="283"/>
      <c r="CR232" s="283"/>
      <c r="CS232" s="283"/>
      <c r="CT232" s="283"/>
      <c r="CU232" s="283"/>
      <c r="CV232" s="283"/>
      <c r="CW232" s="283"/>
      <c r="CX232" s="283"/>
      <c r="CY232" s="283"/>
      <c r="CZ232" s="283"/>
      <c r="DA232" s="283"/>
      <c r="DB232" s="283"/>
      <c r="DC232" s="283"/>
      <c r="DD232" s="283"/>
      <c r="DE232" s="283"/>
      <c r="DF232" s="283"/>
      <c r="DG232" s="283"/>
      <c r="DH232" s="283"/>
      <c r="DI232" s="283"/>
      <c r="DJ232" s="283"/>
      <c r="DK232" s="283"/>
      <c r="DL232" s="283"/>
      <c r="DM232" s="283"/>
      <c r="DN232" s="283"/>
      <c r="DO232" s="283"/>
      <c r="DP232" s="283"/>
      <c r="DQ232" s="283"/>
      <c r="DR232" s="283"/>
      <c r="DS232" s="283"/>
      <c r="DT232" s="283"/>
      <c r="DU232" s="283"/>
      <c r="DV232" s="283"/>
      <c r="DW232" s="283"/>
      <c r="DX232" s="283"/>
      <c r="DY232" s="283"/>
      <c r="DZ232" s="283"/>
      <c r="EA232" s="283"/>
      <c r="EB232" s="283"/>
      <c r="EC232" s="283"/>
      <c r="ED232" s="283"/>
      <c r="EE232" s="283"/>
      <c r="EF232" s="283"/>
      <c r="EG232" s="283"/>
    </row>
    <row r="233" spans="2:137" s="305" customFormat="1">
      <c r="B233" s="204"/>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c r="AG233" s="283"/>
      <c r="AH233" s="283"/>
      <c r="AI233" s="283"/>
      <c r="AJ233" s="283"/>
      <c r="AK233" s="283"/>
      <c r="AL233" s="283"/>
      <c r="AM233" s="283"/>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c r="BZ233" s="283"/>
      <c r="CA233" s="283"/>
      <c r="CB233" s="283"/>
      <c r="CC233" s="283"/>
      <c r="CD233" s="283"/>
      <c r="CE233" s="283"/>
      <c r="CF233" s="283"/>
      <c r="CG233" s="283"/>
      <c r="CH233" s="283"/>
      <c r="CI233" s="283"/>
      <c r="CJ233" s="283"/>
      <c r="CK233" s="283"/>
      <c r="CL233" s="283"/>
      <c r="CM233" s="283"/>
      <c r="CN233" s="283"/>
      <c r="CO233" s="283"/>
      <c r="CP233" s="283"/>
      <c r="CQ233" s="283"/>
      <c r="CR233" s="283"/>
      <c r="CS233" s="283"/>
      <c r="CT233" s="283"/>
      <c r="CU233" s="283"/>
      <c r="CV233" s="283"/>
      <c r="CW233" s="283"/>
      <c r="CX233" s="283"/>
      <c r="CY233" s="283"/>
      <c r="CZ233" s="283"/>
      <c r="DA233" s="283"/>
      <c r="DB233" s="283"/>
      <c r="DC233" s="283"/>
      <c r="DD233" s="283"/>
      <c r="DE233" s="283"/>
      <c r="DF233" s="283"/>
      <c r="DG233" s="283"/>
      <c r="DH233" s="283"/>
      <c r="DI233" s="283"/>
      <c r="DJ233" s="283"/>
      <c r="DK233" s="283"/>
      <c r="DL233" s="283"/>
      <c r="DM233" s="283"/>
      <c r="DN233" s="283"/>
      <c r="DO233" s="283"/>
      <c r="DP233" s="283"/>
      <c r="DQ233" s="283"/>
      <c r="DR233" s="283"/>
      <c r="DS233" s="283"/>
      <c r="DT233" s="283"/>
      <c r="DU233" s="283"/>
      <c r="DV233" s="283"/>
      <c r="DW233" s="283"/>
      <c r="DX233" s="283"/>
      <c r="DY233" s="283"/>
      <c r="DZ233" s="283"/>
      <c r="EA233" s="283"/>
      <c r="EB233" s="283"/>
      <c r="EC233" s="283"/>
      <c r="ED233" s="283"/>
      <c r="EE233" s="283"/>
      <c r="EF233" s="283"/>
      <c r="EG233" s="283"/>
    </row>
    <row r="234" spans="2:137" s="305" customFormat="1">
      <c r="B234" s="204"/>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c r="BZ234" s="283"/>
      <c r="CA234" s="283"/>
      <c r="CB234" s="283"/>
      <c r="CC234" s="283"/>
      <c r="CD234" s="283"/>
      <c r="CE234" s="283"/>
      <c r="CF234" s="283"/>
      <c r="CG234" s="283"/>
      <c r="CH234" s="283"/>
      <c r="CI234" s="283"/>
      <c r="CJ234" s="283"/>
      <c r="CK234" s="283"/>
      <c r="CL234" s="283"/>
      <c r="CM234" s="283"/>
      <c r="CN234" s="283"/>
      <c r="CO234" s="283"/>
      <c r="CP234" s="283"/>
      <c r="CQ234" s="283"/>
      <c r="CR234" s="283"/>
      <c r="CS234" s="283"/>
      <c r="CT234" s="283"/>
      <c r="CU234" s="283"/>
      <c r="CV234" s="283"/>
      <c r="CW234" s="283"/>
      <c r="CX234" s="283"/>
      <c r="CY234" s="283"/>
      <c r="CZ234" s="283"/>
      <c r="DA234" s="283"/>
      <c r="DB234" s="283"/>
      <c r="DC234" s="283"/>
      <c r="DD234" s="283"/>
      <c r="DE234" s="283"/>
      <c r="DF234" s="283"/>
      <c r="DG234" s="283"/>
      <c r="DH234" s="283"/>
      <c r="DI234" s="283"/>
      <c r="DJ234" s="283"/>
      <c r="DK234" s="283"/>
      <c r="DL234" s="283"/>
      <c r="DM234" s="283"/>
      <c r="DN234" s="283"/>
      <c r="DO234" s="283"/>
      <c r="DP234" s="283"/>
      <c r="DQ234" s="283"/>
      <c r="DR234" s="283"/>
      <c r="DS234" s="283"/>
      <c r="DT234" s="283"/>
      <c r="DU234" s="283"/>
      <c r="DV234" s="283"/>
      <c r="DW234" s="283"/>
      <c r="DX234" s="283"/>
      <c r="DY234" s="283"/>
      <c r="DZ234" s="283"/>
      <c r="EA234" s="283"/>
      <c r="EB234" s="283"/>
      <c r="EC234" s="283"/>
      <c r="ED234" s="283"/>
      <c r="EE234" s="283"/>
      <c r="EF234" s="283"/>
      <c r="EG234" s="283"/>
    </row>
    <row r="235" spans="2:137" s="305" customFormat="1">
      <c r="B235" s="204"/>
      <c r="J235" s="283"/>
      <c r="K235" s="283"/>
      <c r="L235" s="283"/>
      <c r="M235" s="283"/>
      <c r="N235" s="283"/>
      <c r="O235" s="283"/>
      <c r="P235" s="283"/>
      <c r="Q235" s="283"/>
      <c r="R235" s="283"/>
      <c r="S235" s="283"/>
      <c r="T235" s="283"/>
      <c r="U235" s="283"/>
      <c r="V235" s="283"/>
      <c r="W235" s="283"/>
      <c r="X235" s="283"/>
      <c r="Y235" s="283"/>
      <c r="Z235" s="283"/>
      <c r="AA235" s="283"/>
      <c r="AB235" s="283"/>
      <c r="AC235" s="283"/>
      <c r="AD235" s="283"/>
      <c r="AE235" s="283"/>
      <c r="AF235" s="283"/>
      <c r="AG235" s="283"/>
      <c r="AH235" s="283"/>
      <c r="AI235" s="283"/>
      <c r="AJ235" s="283"/>
      <c r="AK235" s="283"/>
      <c r="AL235" s="283"/>
      <c r="AM235" s="283"/>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c r="BZ235" s="283"/>
      <c r="CA235" s="283"/>
      <c r="CB235" s="283"/>
      <c r="CC235" s="283"/>
      <c r="CD235" s="283"/>
      <c r="CE235" s="283"/>
      <c r="CF235" s="283"/>
      <c r="CG235" s="283"/>
      <c r="CH235" s="283"/>
      <c r="CI235" s="283"/>
      <c r="CJ235" s="283"/>
      <c r="CK235" s="283"/>
      <c r="CL235" s="283"/>
      <c r="CM235" s="283"/>
      <c r="CN235" s="283"/>
      <c r="CO235" s="283"/>
      <c r="CP235" s="283"/>
      <c r="CQ235" s="283"/>
      <c r="CR235" s="283"/>
      <c r="CS235" s="283"/>
      <c r="CT235" s="283"/>
      <c r="CU235" s="283"/>
      <c r="CV235" s="283"/>
      <c r="CW235" s="283"/>
      <c r="CX235" s="283"/>
      <c r="CY235" s="283"/>
      <c r="CZ235" s="283"/>
      <c r="DA235" s="283"/>
      <c r="DB235" s="283"/>
      <c r="DC235" s="283"/>
      <c r="DD235" s="283"/>
      <c r="DE235" s="283"/>
      <c r="DF235" s="283"/>
      <c r="DG235" s="283"/>
      <c r="DH235" s="283"/>
      <c r="DI235" s="283"/>
      <c r="DJ235" s="283"/>
      <c r="DK235" s="283"/>
      <c r="DL235" s="283"/>
      <c r="DM235" s="283"/>
      <c r="DN235" s="283"/>
      <c r="DO235" s="283"/>
      <c r="DP235" s="283"/>
      <c r="DQ235" s="283"/>
      <c r="DR235" s="283"/>
      <c r="DS235" s="283"/>
      <c r="DT235" s="283"/>
      <c r="DU235" s="283"/>
      <c r="DV235" s="283"/>
      <c r="DW235" s="283"/>
      <c r="DX235" s="283"/>
      <c r="DY235" s="283"/>
      <c r="DZ235" s="283"/>
      <c r="EA235" s="283"/>
      <c r="EB235" s="283"/>
      <c r="EC235" s="283"/>
      <c r="ED235" s="283"/>
      <c r="EE235" s="283"/>
      <c r="EF235" s="283"/>
      <c r="EG235" s="283"/>
    </row>
    <row r="236" spans="2:137" s="305" customFormat="1">
      <c r="B236" s="204"/>
      <c r="J236" s="283"/>
      <c r="K236" s="283"/>
      <c r="L236" s="283"/>
      <c r="M236" s="283"/>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3"/>
      <c r="CJ236" s="283"/>
      <c r="CK236" s="283"/>
      <c r="CL236" s="283"/>
      <c r="CM236" s="283"/>
      <c r="CN236" s="283"/>
      <c r="CO236" s="283"/>
      <c r="CP236" s="283"/>
      <c r="CQ236" s="283"/>
      <c r="CR236" s="283"/>
      <c r="CS236" s="283"/>
      <c r="CT236" s="283"/>
      <c r="CU236" s="283"/>
      <c r="CV236" s="283"/>
      <c r="CW236" s="283"/>
      <c r="CX236" s="283"/>
      <c r="CY236" s="283"/>
      <c r="CZ236" s="283"/>
      <c r="DA236" s="283"/>
      <c r="DB236" s="283"/>
      <c r="DC236" s="283"/>
      <c r="DD236" s="283"/>
      <c r="DE236" s="283"/>
      <c r="DF236" s="283"/>
      <c r="DG236" s="283"/>
      <c r="DH236" s="283"/>
      <c r="DI236" s="283"/>
      <c r="DJ236" s="283"/>
      <c r="DK236" s="283"/>
      <c r="DL236" s="283"/>
      <c r="DM236" s="283"/>
      <c r="DN236" s="283"/>
      <c r="DO236" s="283"/>
      <c r="DP236" s="283"/>
      <c r="DQ236" s="283"/>
      <c r="DR236" s="283"/>
      <c r="DS236" s="283"/>
      <c r="DT236" s="283"/>
      <c r="DU236" s="283"/>
      <c r="DV236" s="283"/>
      <c r="DW236" s="283"/>
      <c r="DX236" s="283"/>
      <c r="DY236" s="283"/>
      <c r="DZ236" s="283"/>
      <c r="EA236" s="283"/>
      <c r="EB236" s="283"/>
      <c r="EC236" s="283"/>
      <c r="ED236" s="283"/>
      <c r="EE236" s="283"/>
      <c r="EF236" s="283"/>
      <c r="EG236" s="283"/>
    </row>
    <row r="237" spans="2:137" s="305" customFormat="1">
      <c r="B237" s="204"/>
      <c r="J237" s="283"/>
      <c r="K237" s="283"/>
      <c r="L237" s="283"/>
      <c r="M237" s="283"/>
      <c r="N237" s="283"/>
      <c r="O237" s="283"/>
      <c r="P237" s="283"/>
      <c r="Q237" s="283"/>
      <c r="R237" s="283"/>
      <c r="S237" s="283"/>
      <c r="T237" s="283"/>
      <c r="U237" s="283"/>
      <c r="V237" s="283"/>
      <c r="W237" s="283"/>
      <c r="X237" s="283"/>
      <c r="Y237" s="283"/>
      <c r="Z237" s="283"/>
      <c r="AA237" s="283"/>
      <c r="AB237" s="283"/>
      <c r="AC237" s="283"/>
      <c r="AD237" s="283"/>
      <c r="AE237" s="283"/>
      <c r="AF237" s="283"/>
      <c r="AG237" s="283"/>
      <c r="AH237" s="283"/>
      <c r="AI237" s="283"/>
      <c r="AJ237" s="283"/>
      <c r="AK237" s="283"/>
      <c r="AL237" s="283"/>
      <c r="AM237" s="283"/>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c r="BZ237" s="283"/>
      <c r="CA237" s="283"/>
      <c r="CB237" s="283"/>
      <c r="CC237" s="283"/>
      <c r="CD237" s="283"/>
      <c r="CE237" s="283"/>
      <c r="CF237" s="283"/>
      <c r="CG237" s="283"/>
      <c r="CH237" s="283"/>
      <c r="CI237" s="283"/>
      <c r="CJ237" s="283"/>
      <c r="CK237" s="283"/>
      <c r="CL237" s="283"/>
      <c r="CM237" s="283"/>
      <c r="CN237" s="283"/>
      <c r="CO237" s="283"/>
      <c r="CP237" s="283"/>
      <c r="CQ237" s="283"/>
      <c r="CR237" s="283"/>
      <c r="CS237" s="283"/>
      <c r="CT237" s="283"/>
      <c r="CU237" s="283"/>
      <c r="CV237" s="283"/>
      <c r="CW237" s="283"/>
      <c r="CX237" s="283"/>
      <c r="CY237" s="283"/>
      <c r="CZ237" s="283"/>
      <c r="DA237" s="283"/>
      <c r="DB237" s="283"/>
      <c r="DC237" s="283"/>
      <c r="DD237" s="283"/>
      <c r="DE237" s="283"/>
      <c r="DF237" s="283"/>
      <c r="DG237" s="283"/>
      <c r="DH237" s="283"/>
      <c r="DI237" s="283"/>
      <c r="DJ237" s="283"/>
      <c r="DK237" s="283"/>
      <c r="DL237" s="283"/>
      <c r="DM237" s="283"/>
      <c r="DN237" s="283"/>
      <c r="DO237" s="283"/>
      <c r="DP237" s="283"/>
      <c r="DQ237" s="283"/>
      <c r="DR237" s="283"/>
      <c r="DS237" s="283"/>
      <c r="DT237" s="283"/>
      <c r="DU237" s="283"/>
      <c r="DV237" s="283"/>
      <c r="DW237" s="283"/>
      <c r="DX237" s="283"/>
      <c r="DY237" s="283"/>
      <c r="DZ237" s="283"/>
      <c r="EA237" s="283"/>
      <c r="EB237" s="283"/>
      <c r="EC237" s="283"/>
      <c r="ED237" s="283"/>
      <c r="EE237" s="283"/>
      <c r="EF237" s="283"/>
      <c r="EG237" s="283"/>
    </row>
    <row r="238" spans="2:137" s="305" customFormat="1">
      <c r="B238" s="204"/>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c r="BZ238" s="283"/>
      <c r="CA238" s="283"/>
      <c r="CB238" s="283"/>
      <c r="CC238" s="283"/>
      <c r="CD238" s="283"/>
      <c r="CE238" s="283"/>
      <c r="CF238" s="283"/>
      <c r="CG238" s="283"/>
      <c r="CH238" s="283"/>
      <c r="CI238" s="283"/>
      <c r="CJ238" s="283"/>
      <c r="CK238" s="283"/>
      <c r="CL238" s="283"/>
      <c r="CM238" s="283"/>
      <c r="CN238" s="283"/>
      <c r="CO238" s="283"/>
      <c r="CP238" s="283"/>
      <c r="CQ238" s="283"/>
      <c r="CR238" s="283"/>
      <c r="CS238" s="283"/>
      <c r="CT238" s="283"/>
      <c r="CU238" s="283"/>
      <c r="CV238" s="283"/>
      <c r="CW238" s="283"/>
      <c r="CX238" s="283"/>
      <c r="CY238" s="283"/>
      <c r="CZ238" s="283"/>
      <c r="DA238" s="283"/>
      <c r="DB238" s="283"/>
      <c r="DC238" s="283"/>
      <c r="DD238" s="283"/>
      <c r="DE238" s="283"/>
      <c r="DF238" s="283"/>
      <c r="DG238" s="283"/>
      <c r="DH238" s="283"/>
      <c r="DI238" s="283"/>
      <c r="DJ238" s="283"/>
      <c r="DK238" s="283"/>
      <c r="DL238" s="283"/>
      <c r="DM238" s="283"/>
      <c r="DN238" s="283"/>
      <c r="DO238" s="283"/>
      <c r="DP238" s="283"/>
      <c r="DQ238" s="283"/>
      <c r="DR238" s="283"/>
      <c r="DS238" s="283"/>
      <c r="DT238" s="283"/>
      <c r="DU238" s="283"/>
      <c r="DV238" s="283"/>
      <c r="DW238" s="283"/>
      <c r="DX238" s="283"/>
      <c r="DY238" s="283"/>
      <c r="DZ238" s="283"/>
      <c r="EA238" s="283"/>
      <c r="EB238" s="283"/>
      <c r="EC238" s="283"/>
      <c r="ED238" s="283"/>
      <c r="EE238" s="283"/>
      <c r="EF238" s="283"/>
      <c r="EG238" s="283"/>
    </row>
    <row r="239" spans="2:137" s="305" customFormat="1">
      <c r="B239" s="204"/>
      <c r="J239" s="283"/>
      <c r="K239" s="283"/>
      <c r="L239" s="283"/>
      <c r="M239" s="283"/>
      <c r="N239" s="283"/>
      <c r="O239" s="283"/>
      <c r="P239" s="283"/>
      <c r="Q239" s="283"/>
      <c r="R239" s="283"/>
      <c r="S239" s="283"/>
      <c r="T239" s="283"/>
      <c r="U239" s="283"/>
      <c r="V239" s="283"/>
      <c r="W239" s="283"/>
      <c r="X239" s="283"/>
      <c r="Y239" s="283"/>
      <c r="Z239" s="283"/>
      <c r="AA239" s="283"/>
      <c r="AB239" s="283"/>
      <c r="AC239" s="283"/>
      <c r="AD239" s="283"/>
      <c r="AE239" s="283"/>
      <c r="AF239" s="283"/>
      <c r="AG239" s="283"/>
      <c r="AH239" s="283"/>
      <c r="AI239" s="283"/>
      <c r="AJ239" s="283"/>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c r="BJ239" s="283"/>
      <c r="BK239" s="283"/>
      <c r="BL239" s="283"/>
      <c r="BM239" s="283"/>
      <c r="BN239" s="283"/>
      <c r="BO239" s="283"/>
      <c r="BP239" s="283"/>
      <c r="BQ239" s="283"/>
      <c r="BR239" s="283"/>
      <c r="BS239" s="283"/>
      <c r="BT239" s="283"/>
      <c r="BU239" s="283"/>
      <c r="BV239" s="283"/>
      <c r="BW239" s="283"/>
      <c r="BX239" s="283"/>
      <c r="BY239" s="283"/>
      <c r="BZ239" s="283"/>
      <c r="CA239" s="283"/>
      <c r="CB239" s="283"/>
      <c r="CC239" s="283"/>
      <c r="CD239" s="283"/>
      <c r="CE239" s="283"/>
      <c r="CF239" s="283"/>
      <c r="CG239" s="283"/>
      <c r="CH239" s="283"/>
      <c r="CI239" s="283"/>
      <c r="CJ239" s="283"/>
      <c r="CK239" s="283"/>
      <c r="CL239" s="283"/>
      <c r="CM239" s="283"/>
      <c r="CN239" s="283"/>
      <c r="CO239" s="283"/>
      <c r="CP239" s="283"/>
      <c r="CQ239" s="283"/>
      <c r="CR239" s="283"/>
      <c r="CS239" s="283"/>
      <c r="CT239" s="283"/>
      <c r="CU239" s="283"/>
      <c r="CV239" s="283"/>
      <c r="CW239" s="283"/>
      <c r="CX239" s="283"/>
      <c r="CY239" s="283"/>
      <c r="CZ239" s="283"/>
      <c r="DA239" s="283"/>
      <c r="DB239" s="283"/>
      <c r="DC239" s="283"/>
      <c r="DD239" s="283"/>
      <c r="DE239" s="283"/>
      <c r="DF239" s="283"/>
      <c r="DG239" s="283"/>
      <c r="DH239" s="283"/>
      <c r="DI239" s="283"/>
      <c r="DJ239" s="283"/>
      <c r="DK239" s="283"/>
      <c r="DL239" s="283"/>
      <c r="DM239" s="283"/>
      <c r="DN239" s="283"/>
      <c r="DO239" s="283"/>
      <c r="DP239" s="283"/>
      <c r="DQ239" s="283"/>
      <c r="DR239" s="283"/>
      <c r="DS239" s="283"/>
      <c r="DT239" s="283"/>
      <c r="DU239" s="283"/>
      <c r="DV239" s="283"/>
      <c r="DW239" s="283"/>
      <c r="DX239" s="283"/>
      <c r="DY239" s="283"/>
      <c r="DZ239" s="283"/>
      <c r="EA239" s="283"/>
      <c r="EB239" s="283"/>
      <c r="EC239" s="283"/>
      <c r="ED239" s="283"/>
      <c r="EE239" s="283"/>
      <c r="EF239" s="283"/>
      <c r="EG239" s="283"/>
    </row>
    <row r="240" spans="2:137" s="305" customFormat="1">
      <c r="B240" s="204"/>
      <c r="J240" s="283"/>
      <c r="K240" s="283"/>
      <c r="L240" s="283"/>
      <c r="M240" s="283"/>
      <c r="N240" s="283"/>
      <c r="O240" s="283"/>
      <c r="P240" s="283"/>
      <c r="Q240" s="283"/>
      <c r="R240" s="283"/>
      <c r="S240" s="283"/>
      <c r="T240" s="283"/>
      <c r="U240" s="283"/>
      <c r="V240" s="283"/>
      <c r="W240" s="283"/>
      <c r="X240" s="283"/>
      <c r="Y240" s="283"/>
      <c r="Z240" s="283"/>
      <c r="AA240" s="283"/>
      <c r="AB240" s="283"/>
      <c r="AC240" s="283"/>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c r="BN240" s="283"/>
      <c r="BO240" s="283"/>
      <c r="BP240" s="283"/>
      <c r="BQ240" s="283"/>
      <c r="BR240" s="283"/>
      <c r="BS240" s="283"/>
      <c r="BT240" s="283"/>
      <c r="BU240" s="283"/>
      <c r="BV240" s="283"/>
      <c r="BW240" s="283"/>
      <c r="BX240" s="283"/>
      <c r="BY240" s="283"/>
      <c r="BZ240" s="283"/>
      <c r="CA240" s="283"/>
      <c r="CB240" s="283"/>
      <c r="CC240" s="283"/>
      <c r="CD240" s="283"/>
      <c r="CE240" s="283"/>
      <c r="CF240" s="283"/>
      <c r="CG240" s="283"/>
      <c r="CH240" s="283"/>
      <c r="CI240" s="283"/>
      <c r="CJ240" s="283"/>
      <c r="CK240" s="283"/>
      <c r="CL240" s="283"/>
      <c r="CM240" s="283"/>
      <c r="CN240" s="283"/>
      <c r="CO240" s="283"/>
      <c r="CP240" s="283"/>
      <c r="CQ240" s="283"/>
      <c r="CR240" s="283"/>
      <c r="CS240" s="283"/>
      <c r="CT240" s="283"/>
      <c r="CU240" s="283"/>
      <c r="CV240" s="283"/>
      <c r="CW240" s="283"/>
      <c r="CX240" s="283"/>
      <c r="CY240" s="283"/>
      <c r="CZ240" s="283"/>
      <c r="DA240" s="283"/>
      <c r="DB240" s="283"/>
      <c r="DC240" s="283"/>
      <c r="DD240" s="283"/>
      <c r="DE240" s="283"/>
      <c r="DF240" s="283"/>
      <c r="DG240" s="283"/>
      <c r="DH240" s="283"/>
      <c r="DI240" s="283"/>
      <c r="DJ240" s="283"/>
      <c r="DK240" s="283"/>
      <c r="DL240" s="283"/>
      <c r="DM240" s="283"/>
      <c r="DN240" s="283"/>
      <c r="DO240" s="283"/>
      <c r="DP240" s="283"/>
      <c r="DQ240" s="283"/>
      <c r="DR240" s="283"/>
      <c r="DS240" s="283"/>
      <c r="DT240" s="283"/>
      <c r="DU240" s="283"/>
      <c r="DV240" s="283"/>
      <c r="DW240" s="283"/>
      <c r="DX240" s="283"/>
      <c r="DY240" s="283"/>
      <c r="DZ240" s="283"/>
      <c r="EA240" s="283"/>
      <c r="EB240" s="283"/>
      <c r="EC240" s="283"/>
      <c r="ED240" s="283"/>
      <c r="EE240" s="283"/>
      <c r="EF240" s="283"/>
      <c r="EG240" s="283"/>
    </row>
    <row r="241" spans="2:137" s="305" customFormat="1">
      <c r="B241" s="204"/>
      <c r="J241" s="283"/>
      <c r="K241" s="283"/>
      <c r="L241" s="283"/>
      <c r="M241" s="283"/>
      <c r="N241" s="283"/>
      <c r="O241" s="283"/>
      <c r="P241" s="283"/>
      <c r="Q241" s="283"/>
      <c r="R241" s="283"/>
      <c r="S241" s="283"/>
      <c r="T241" s="283"/>
      <c r="U241" s="283"/>
      <c r="V241" s="283"/>
      <c r="W241" s="283"/>
      <c r="X241" s="283"/>
      <c r="Y241" s="283"/>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c r="DR241" s="283"/>
      <c r="DS241" s="283"/>
      <c r="DT241" s="283"/>
      <c r="DU241" s="283"/>
      <c r="DV241" s="283"/>
      <c r="DW241" s="283"/>
      <c r="DX241" s="283"/>
      <c r="DY241" s="283"/>
      <c r="DZ241" s="283"/>
      <c r="EA241" s="283"/>
      <c r="EB241" s="283"/>
      <c r="EC241" s="283"/>
      <c r="ED241" s="283"/>
      <c r="EE241" s="283"/>
      <c r="EF241" s="283"/>
      <c r="EG241" s="283"/>
    </row>
    <row r="242" spans="2:137" s="305" customFormat="1">
      <c r="B242" s="204"/>
      <c r="J242" s="283"/>
      <c r="K242" s="283"/>
      <c r="L242" s="283"/>
      <c r="M242" s="283"/>
      <c r="N242" s="283"/>
      <c r="O242" s="283"/>
      <c r="P242" s="283"/>
      <c r="Q242" s="283"/>
      <c r="R242" s="283"/>
      <c r="S242" s="283"/>
      <c r="T242" s="283"/>
      <c r="U242" s="283"/>
      <c r="V242" s="283"/>
      <c r="W242" s="283"/>
      <c r="X242" s="283"/>
      <c r="Y242" s="283"/>
      <c r="Z242" s="283"/>
      <c r="AA242" s="283"/>
      <c r="AB242" s="283"/>
      <c r="AC242" s="283"/>
      <c r="AD242" s="283"/>
      <c r="AE242" s="283"/>
      <c r="AF242" s="283"/>
      <c r="AG242" s="283"/>
      <c r="AH242" s="283"/>
      <c r="AI242" s="283"/>
      <c r="AJ242" s="283"/>
      <c r="AK242" s="283"/>
      <c r="AL242" s="283"/>
      <c r="AM242" s="283"/>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c r="BM242" s="283"/>
      <c r="BN242" s="283"/>
      <c r="BO242" s="283"/>
      <c r="BP242" s="283"/>
      <c r="BQ242" s="283"/>
      <c r="BR242" s="283"/>
      <c r="BS242" s="283"/>
      <c r="BT242" s="283"/>
      <c r="BU242" s="283"/>
      <c r="BV242" s="283"/>
      <c r="BW242" s="283"/>
      <c r="BX242" s="283"/>
      <c r="BY242" s="283"/>
      <c r="BZ242" s="283"/>
      <c r="CA242" s="283"/>
      <c r="CB242" s="283"/>
      <c r="CC242" s="283"/>
      <c r="CD242" s="283"/>
      <c r="CE242" s="283"/>
      <c r="CF242" s="283"/>
      <c r="CG242" s="283"/>
      <c r="CH242" s="283"/>
      <c r="CI242" s="283"/>
      <c r="CJ242" s="283"/>
      <c r="CK242" s="283"/>
      <c r="CL242" s="283"/>
      <c r="CM242" s="283"/>
      <c r="CN242" s="283"/>
      <c r="CO242" s="283"/>
      <c r="CP242" s="283"/>
      <c r="CQ242" s="283"/>
      <c r="CR242" s="283"/>
      <c r="CS242" s="283"/>
      <c r="CT242" s="283"/>
      <c r="CU242" s="283"/>
      <c r="CV242" s="283"/>
      <c r="CW242" s="283"/>
      <c r="CX242" s="283"/>
      <c r="CY242" s="283"/>
      <c r="CZ242" s="283"/>
      <c r="DA242" s="283"/>
      <c r="DB242" s="283"/>
      <c r="DC242" s="283"/>
      <c r="DD242" s="283"/>
      <c r="DE242" s="283"/>
      <c r="DF242" s="283"/>
      <c r="DG242" s="283"/>
      <c r="DH242" s="283"/>
      <c r="DI242" s="283"/>
      <c r="DJ242" s="283"/>
      <c r="DK242" s="283"/>
      <c r="DL242" s="283"/>
      <c r="DM242" s="283"/>
      <c r="DN242" s="283"/>
      <c r="DO242" s="283"/>
      <c r="DP242" s="283"/>
      <c r="DQ242" s="283"/>
      <c r="DR242" s="283"/>
      <c r="DS242" s="283"/>
      <c r="DT242" s="283"/>
      <c r="DU242" s="283"/>
      <c r="DV242" s="283"/>
      <c r="DW242" s="283"/>
      <c r="DX242" s="283"/>
      <c r="DY242" s="283"/>
      <c r="DZ242" s="283"/>
      <c r="EA242" s="283"/>
      <c r="EB242" s="283"/>
      <c r="EC242" s="283"/>
      <c r="ED242" s="283"/>
      <c r="EE242" s="283"/>
      <c r="EF242" s="283"/>
      <c r="EG242" s="283"/>
    </row>
    <row r="243" spans="2:137" s="305" customFormat="1">
      <c r="B243" s="204"/>
      <c r="J243" s="283"/>
      <c r="K243" s="283"/>
      <c r="L243" s="283"/>
      <c r="M243" s="283"/>
      <c r="N243" s="283"/>
      <c r="O243" s="283"/>
      <c r="P243" s="283"/>
      <c r="Q243" s="283"/>
      <c r="R243" s="283"/>
      <c r="S243" s="283"/>
      <c r="T243" s="283"/>
      <c r="U243" s="283"/>
      <c r="V243" s="283"/>
      <c r="W243" s="283"/>
      <c r="X243" s="283"/>
      <c r="Y243" s="283"/>
      <c r="Z243" s="283"/>
      <c r="AA243" s="283"/>
      <c r="AB243" s="283"/>
      <c r="AC243" s="283"/>
      <c r="AD243" s="283"/>
      <c r="AE243" s="283"/>
      <c r="AF243" s="283"/>
      <c r="AG243" s="283"/>
      <c r="AH243" s="283"/>
      <c r="AI243" s="283"/>
      <c r="AJ243" s="283"/>
      <c r="AK243" s="283"/>
      <c r="AL243" s="283"/>
      <c r="AM243" s="283"/>
      <c r="AN243" s="283"/>
      <c r="AO243" s="283"/>
      <c r="AP243" s="283"/>
      <c r="AQ243" s="283"/>
      <c r="AR243" s="283"/>
      <c r="AS243" s="283"/>
      <c r="AT243" s="283"/>
      <c r="AU243" s="283"/>
      <c r="AV243" s="283"/>
      <c r="AW243" s="283"/>
      <c r="AX243" s="283"/>
      <c r="AY243" s="283"/>
      <c r="AZ243" s="283"/>
      <c r="BA243" s="283"/>
      <c r="BB243" s="283"/>
      <c r="BC243" s="283"/>
      <c r="BD243" s="283"/>
      <c r="BE243" s="283"/>
      <c r="BF243" s="283"/>
      <c r="BG243" s="283"/>
      <c r="BH243" s="283"/>
      <c r="BI243" s="283"/>
      <c r="BJ243" s="283"/>
      <c r="BK243" s="283"/>
      <c r="BL243" s="283"/>
      <c r="BM243" s="283"/>
      <c r="BN243" s="283"/>
      <c r="BO243" s="283"/>
      <c r="BP243" s="283"/>
      <c r="BQ243" s="283"/>
      <c r="BR243" s="283"/>
      <c r="BS243" s="283"/>
      <c r="BT243" s="283"/>
      <c r="BU243" s="283"/>
      <c r="BV243" s="283"/>
      <c r="BW243" s="283"/>
      <c r="BX243" s="283"/>
      <c r="BY243" s="283"/>
      <c r="BZ243" s="283"/>
      <c r="CA243" s="283"/>
      <c r="CB243" s="283"/>
      <c r="CC243" s="283"/>
      <c r="CD243" s="283"/>
      <c r="CE243" s="283"/>
      <c r="CF243" s="283"/>
      <c r="CG243" s="283"/>
      <c r="CH243" s="283"/>
      <c r="CI243" s="283"/>
      <c r="CJ243" s="283"/>
      <c r="CK243" s="283"/>
      <c r="CL243" s="283"/>
      <c r="CM243" s="283"/>
      <c r="CN243" s="283"/>
      <c r="CO243" s="283"/>
      <c r="CP243" s="283"/>
      <c r="CQ243" s="283"/>
      <c r="CR243" s="283"/>
      <c r="CS243" s="283"/>
      <c r="CT243" s="283"/>
      <c r="CU243" s="283"/>
      <c r="CV243" s="283"/>
      <c r="CW243" s="283"/>
      <c r="CX243" s="283"/>
      <c r="CY243" s="283"/>
      <c r="CZ243" s="283"/>
      <c r="DA243" s="283"/>
      <c r="DB243" s="283"/>
      <c r="DC243" s="283"/>
      <c r="DD243" s="283"/>
      <c r="DE243" s="283"/>
      <c r="DF243" s="283"/>
      <c r="DG243" s="283"/>
      <c r="DH243" s="283"/>
      <c r="DI243" s="283"/>
      <c r="DJ243" s="283"/>
      <c r="DK243" s="283"/>
      <c r="DL243" s="283"/>
      <c r="DM243" s="283"/>
      <c r="DN243" s="283"/>
      <c r="DO243" s="283"/>
      <c r="DP243" s="283"/>
      <c r="DQ243" s="283"/>
      <c r="DR243" s="283"/>
      <c r="DS243" s="283"/>
      <c r="DT243" s="283"/>
      <c r="DU243" s="283"/>
      <c r="DV243" s="283"/>
      <c r="DW243" s="283"/>
      <c r="DX243" s="283"/>
      <c r="DY243" s="283"/>
      <c r="DZ243" s="283"/>
      <c r="EA243" s="283"/>
      <c r="EB243" s="283"/>
      <c r="EC243" s="283"/>
      <c r="ED243" s="283"/>
      <c r="EE243" s="283"/>
      <c r="EF243" s="283"/>
      <c r="EG243" s="283"/>
    </row>
    <row r="244" spans="2:137" s="305" customFormat="1">
      <c r="B244" s="204"/>
      <c r="J244" s="283"/>
      <c r="K244" s="283"/>
      <c r="L244" s="283"/>
      <c r="M244" s="283"/>
      <c r="N244" s="283"/>
      <c r="O244" s="283"/>
      <c r="P244" s="283"/>
      <c r="Q244" s="283"/>
      <c r="R244" s="283"/>
      <c r="S244" s="283"/>
      <c r="T244" s="283"/>
      <c r="U244" s="283"/>
      <c r="V244" s="283"/>
      <c r="W244" s="283"/>
      <c r="X244" s="283"/>
      <c r="Y244" s="283"/>
      <c r="Z244" s="283"/>
      <c r="AA244" s="283"/>
      <c r="AB244" s="283"/>
      <c r="AC244" s="283"/>
      <c r="AD244" s="283"/>
      <c r="AE244" s="283"/>
      <c r="AF244" s="283"/>
      <c r="AG244" s="283"/>
      <c r="AH244" s="283"/>
      <c r="AI244" s="283"/>
      <c r="AJ244" s="283"/>
      <c r="AK244" s="283"/>
      <c r="AL244" s="283"/>
      <c r="AM244" s="283"/>
      <c r="AN244" s="283"/>
      <c r="AO244" s="283"/>
      <c r="AP244" s="283"/>
      <c r="AQ244" s="283"/>
      <c r="AR244" s="283"/>
      <c r="AS244" s="283"/>
      <c r="AT244" s="283"/>
      <c r="AU244" s="283"/>
      <c r="AV244" s="283"/>
      <c r="AW244" s="283"/>
      <c r="AX244" s="283"/>
      <c r="AY244" s="283"/>
      <c r="AZ244" s="283"/>
      <c r="BA244" s="283"/>
      <c r="BB244" s="283"/>
      <c r="BC244" s="283"/>
      <c r="BD244" s="283"/>
      <c r="BE244" s="283"/>
      <c r="BF244" s="283"/>
      <c r="BG244" s="283"/>
      <c r="BH244" s="283"/>
      <c r="BI244" s="283"/>
      <c r="BJ244" s="283"/>
      <c r="BK244" s="283"/>
      <c r="BL244" s="283"/>
      <c r="BM244" s="283"/>
      <c r="BN244" s="283"/>
      <c r="BO244" s="283"/>
      <c r="BP244" s="283"/>
      <c r="BQ244" s="283"/>
      <c r="BR244" s="283"/>
      <c r="BS244" s="283"/>
      <c r="BT244" s="283"/>
      <c r="BU244" s="283"/>
      <c r="BV244" s="283"/>
      <c r="BW244" s="283"/>
      <c r="BX244" s="283"/>
      <c r="BY244" s="283"/>
      <c r="BZ244" s="283"/>
      <c r="CA244" s="283"/>
      <c r="CB244" s="283"/>
      <c r="CC244" s="283"/>
      <c r="CD244" s="283"/>
      <c r="CE244" s="283"/>
      <c r="CF244" s="283"/>
      <c r="CG244" s="283"/>
      <c r="CH244" s="283"/>
      <c r="CI244" s="283"/>
      <c r="CJ244" s="283"/>
      <c r="CK244" s="283"/>
      <c r="CL244" s="283"/>
      <c r="CM244" s="283"/>
      <c r="CN244" s="283"/>
      <c r="CO244" s="283"/>
      <c r="CP244" s="283"/>
      <c r="CQ244" s="283"/>
      <c r="CR244" s="283"/>
      <c r="CS244" s="283"/>
      <c r="CT244" s="283"/>
      <c r="CU244" s="283"/>
      <c r="CV244" s="283"/>
      <c r="CW244" s="283"/>
      <c r="CX244" s="283"/>
      <c r="CY244" s="283"/>
      <c r="CZ244" s="283"/>
      <c r="DA244" s="283"/>
      <c r="DB244" s="283"/>
      <c r="DC244" s="283"/>
      <c r="DD244" s="283"/>
      <c r="DE244" s="283"/>
      <c r="DF244" s="283"/>
      <c r="DG244" s="283"/>
      <c r="DH244" s="283"/>
      <c r="DI244" s="283"/>
      <c r="DJ244" s="283"/>
      <c r="DK244" s="283"/>
      <c r="DL244" s="283"/>
      <c r="DM244" s="283"/>
      <c r="DN244" s="283"/>
      <c r="DO244" s="283"/>
      <c r="DP244" s="283"/>
      <c r="DQ244" s="283"/>
      <c r="DR244" s="283"/>
      <c r="DS244" s="283"/>
      <c r="DT244" s="283"/>
      <c r="DU244" s="283"/>
      <c r="DV244" s="283"/>
      <c r="DW244" s="283"/>
      <c r="DX244" s="283"/>
      <c r="DY244" s="283"/>
      <c r="DZ244" s="283"/>
      <c r="EA244" s="283"/>
      <c r="EB244" s="283"/>
      <c r="EC244" s="283"/>
      <c r="ED244" s="283"/>
      <c r="EE244" s="283"/>
      <c r="EF244" s="283"/>
      <c r="EG244" s="283"/>
    </row>
    <row r="245" spans="2:137" s="305" customFormat="1">
      <c r="B245" s="204"/>
      <c r="J245" s="283"/>
      <c r="K245" s="283"/>
      <c r="L245" s="283"/>
      <c r="M245" s="283"/>
      <c r="N245" s="283"/>
      <c r="O245" s="283"/>
      <c r="P245" s="283"/>
      <c r="Q245" s="283"/>
      <c r="R245" s="283"/>
      <c r="S245" s="283"/>
      <c r="T245" s="283"/>
      <c r="U245" s="283"/>
      <c r="V245" s="283"/>
      <c r="W245" s="283"/>
      <c r="X245" s="283"/>
      <c r="Y245" s="283"/>
      <c r="Z245" s="283"/>
      <c r="AA245" s="283"/>
      <c r="AB245" s="283"/>
      <c r="AC245" s="283"/>
      <c r="AD245" s="283"/>
      <c r="AE245" s="283"/>
      <c r="AF245" s="283"/>
      <c r="AG245" s="283"/>
      <c r="AH245" s="283"/>
      <c r="AI245" s="283"/>
      <c r="AJ245" s="283"/>
      <c r="AK245" s="283"/>
      <c r="AL245" s="283"/>
      <c r="AM245" s="283"/>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283"/>
      <c r="DL245" s="283"/>
      <c r="DM245" s="283"/>
      <c r="DN245" s="283"/>
      <c r="DO245" s="283"/>
      <c r="DP245" s="283"/>
      <c r="DQ245" s="283"/>
      <c r="DR245" s="283"/>
      <c r="DS245" s="283"/>
      <c r="DT245" s="283"/>
      <c r="DU245" s="283"/>
      <c r="DV245" s="283"/>
      <c r="DW245" s="283"/>
      <c r="DX245" s="283"/>
      <c r="DY245" s="283"/>
      <c r="DZ245" s="283"/>
      <c r="EA245" s="283"/>
      <c r="EB245" s="283"/>
      <c r="EC245" s="283"/>
      <c r="ED245" s="283"/>
      <c r="EE245" s="283"/>
      <c r="EF245" s="283"/>
      <c r="EG245" s="283"/>
    </row>
    <row r="246" spans="2:137" s="305" customFormat="1">
      <c r="B246" s="204"/>
      <c r="J246" s="283"/>
      <c r="K246" s="283"/>
      <c r="L246" s="283"/>
      <c r="M246" s="283"/>
      <c r="N246" s="283"/>
      <c r="O246" s="283"/>
      <c r="P246" s="283"/>
      <c r="Q246" s="283"/>
      <c r="R246" s="283"/>
      <c r="S246" s="283"/>
      <c r="T246" s="283"/>
      <c r="U246" s="283"/>
      <c r="V246" s="283"/>
      <c r="W246" s="283"/>
      <c r="X246" s="283"/>
      <c r="Y246" s="283"/>
      <c r="Z246" s="283"/>
      <c r="AA246" s="283"/>
      <c r="AB246" s="283"/>
      <c r="AC246" s="283"/>
      <c r="AD246" s="283"/>
      <c r="AE246" s="283"/>
      <c r="AF246" s="283"/>
      <c r="AG246" s="283"/>
      <c r="AH246" s="283"/>
      <c r="AI246" s="283"/>
      <c r="AJ246" s="283"/>
      <c r="AK246" s="283"/>
      <c r="AL246" s="283"/>
      <c r="AM246" s="283"/>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283"/>
      <c r="DL246" s="283"/>
      <c r="DM246" s="283"/>
      <c r="DN246" s="283"/>
      <c r="DO246" s="283"/>
      <c r="DP246" s="283"/>
      <c r="DQ246" s="283"/>
      <c r="DR246" s="283"/>
      <c r="DS246" s="283"/>
      <c r="DT246" s="283"/>
      <c r="DU246" s="283"/>
      <c r="DV246" s="283"/>
      <c r="DW246" s="283"/>
      <c r="DX246" s="283"/>
      <c r="DY246" s="283"/>
      <c r="DZ246" s="283"/>
      <c r="EA246" s="283"/>
      <c r="EB246" s="283"/>
      <c r="EC246" s="283"/>
      <c r="ED246" s="283"/>
      <c r="EE246" s="283"/>
      <c r="EF246" s="283"/>
      <c r="EG246" s="283"/>
    </row>
    <row r="247" spans="2:137" s="305" customFormat="1">
      <c r="B247" s="204"/>
      <c r="J247" s="283"/>
      <c r="K247" s="283"/>
      <c r="L247" s="283"/>
      <c r="M247" s="283"/>
      <c r="N247" s="283"/>
      <c r="O247" s="283"/>
      <c r="P247" s="283"/>
      <c r="Q247" s="283"/>
      <c r="R247" s="283"/>
      <c r="S247" s="283"/>
      <c r="T247" s="283"/>
      <c r="U247" s="283"/>
      <c r="V247" s="283"/>
      <c r="W247" s="283"/>
      <c r="X247" s="283"/>
      <c r="Y247" s="283"/>
      <c r="Z247" s="283"/>
      <c r="AA247" s="283"/>
      <c r="AB247" s="283"/>
      <c r="AC247" s="283"/>
      <c r="AD247" s="283"/>
      <c r="AE247" s="283"/>
      <c r="AF247" s="283"/>
      <c r="AG247" s="283"/>
      <c r="AH247" s="283"/>
      <c r="AI247" s="283"/>
      <c r="AJ247" s="283"/>
      <c r="AK247" s="283"/>
      <c r="AL247" s="283"/>
      <c r="AM247" s="283"/>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c r="BM247" s="283"/>
      <c r="BN247" s="283"/>
      <c r="BO247" s="283"/>
      <c r="BP247" s="283"/>
      <c r="BQ247" s="283"/>
      <c r="BR247" s="283"/>
      <c r="BS247" s="283"/>
      <c r="BT247" s="283"/>
      <c r="BU247" s="283"/>
      <c r="BV247" s="283"/>
      <c r="BW247" s="283"/>
      <c r="BX247" s="283"/>
      <c r="BY247" s="283"/>
      <c r="BZ247" s="283"/>
      <c r="CA247" s="283"/>
      <c r="CB247" s="283"/>
      <c r="CC247" s="283"/>
      <c r="CD247" s="283"/>
      <c r="CE247" s="283"/>
      <c r="CF247" s="283"/>
      <c r="CG247" s="283"/>
      <c r="CH247" s="283"/>
      <c r="CI247" s="283"/>
      <c r="CJ247" s="283"/>
      <c r="CK247" s="283"/>
      <c r="CL247" s="283"/>
      <c r="CM247" s="283"/>
      <c r="CN247" s="283"/>
      <c r="CO247" s="283"/>
      <c r="CP247" s="283"/>
      <c r="CQ247" s="283"/>
      <c r="CR247" s="283"/>
      <c r="CS247" s="283"/>
      <c r="CT247" s="283"/>
      <c r="CU247" s="283"/>
      <c r="CV247" s="283"/>
      <c r="CW247" s="283"/>
      <c r="CX247" s="283"/>
      <c r="CY247" s="283"/>
      <c r="CZ247" s="283"/>
      <c r="DA247" s="283"/>
      <c r="DB247" s="283"/>
      <c r="DC247" s="283"/>
      <c r="DD247" s="283"/>
      <c r="DE247" s="283"/>
      <c r="DF247" s="283"/>
      <c r="DG247" s="283"/>
      <c r="DH247" s="283"/>
      <c r="DI247" s="283"/>
      <c r="DJ247" s="283"/>
      <c r="DK247" s="283"/>
      <c r="DL247" s="283"/>
      <c r="DM247" s="283"/>
      <c r="DN247" s="283"/>
      <c r="DO247" s="283"/>
      <c r="DP247" s="283"/>
      <c r="DQ247" s="283"/>
      <c r="DR247" s="283"/>
      <c r="DS247" s="283"/>
      <c r="DT247" s="283"/>
      <c r="DU247" s="283"/>
      <c r="DV247" s="283"/>
      <c r="DW247" s="283"/>
      <c r="DX247" s="283"/>
      <c r="DY247" s="283"/>
      <c r="DZ247" s="283"/>
      <c r="EA247" s="283"/>
      <c r="EB247" s="283"/>
      <c r="EC247" s="283"/>
      <c r="ED247" s="283"/>
      <c r="EE247" s="283"/>
      <c r="EF247" s="283"/>
      <c r="EG247" s="283"/>
    </row>
    <row r="248" spans="2:137" s="305" customFormat="1">
      <c r="B248" s="204"/>
      <c r="J248" s="283"/>
      <c r="K248" s="283"/>
      <c r="L248" s="283"/>
      <c r="M248" s="283"/>
      <c r="N248" s="283"/>
      <c r="O248" s="283"/>
      <c r="P248" s="283"/>
      <c r="Q248" s="283"/>
      <c r="R248" s="283"/>
      <c r="S248" s="283"/>
      <c r="T248" s="283"/>
      <c r="U248" s="283"/>
      <c r="V248" s="283"/>
      <c r="W248" s="283"/>
      <c r="X248" s="283"/>
      <c r="Y248" s="283"/>
      <c r="Z248" s="283"/>
      <c r="AA248" s="283"/>
      <c r="AB248" s="283"/>
      <c r="AC248" s="283"/>
      <c r="AD248" s="283"/>
      <c r="AE248" s="283"/>
      <c r="AF248" s="283"/>
      <c r="AG248" s="283"/>
      <c r="AH248" s="283"/>
      <c r="AI248" s="283"/>
      <c r="AJ248" s="283"/>
      <c r="AK248" s="283"/>
      <c r="AL248" s="283"/>
      <c r="AM248" s="283"/>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283"/>
      <c r="BL248" s="283"/>
      <c r="BM248" s="283"/>
      <c r="BN248" s="283"/>
      <c r="BO248" s="283"/>
      <c r="BP248" s="283"/>
      <c r="BQ248" s="283"/>
      <c r="BR248" s="283"/>
      <c r="BS248" s="283"/>
      <c r="BT248" s="283"/>
      <c r="BU248" s="283"/>
      <c r="BV248" s="283"/>
      <c r="BW248" s="283"/>
      <c r="BX248" s="283"/>
      <c r="BY248" s="283"/>
      <c r="BZ248" s="283"/>
      <c r="CA248" s="283"/>
      <c r="CB248" s="283"/>
      <c r="CC248" s="283"/>
      <c r="CD248" s="283"/>
      <c r="CE248" s="283"/>
      <c r="CF248" s="283"/>
      <c r="CG248" s="283"/>
      <c r="CH248" s="283"/>
      <c r="CI248" s="283"/>
      <c r="CJ248" s="283"/>
      <c r="CK248" s="283"/>
      <c r="CL248" s="283"/>
      <c r="CM248" s="283"/>
      <c r="CN248" s="283"/>
      <c r="CO248" s="283"/>
      <c r="CP248" s="283"/>
      <c r="CQ248" s="283"/>
      <c r="CR248" s="283"/>
      <c r="CS248" s="283"/>
      <c r="CT248" s="283"/>
      <c r="CU248" s="283"/>
      <c r="CV248" s="283"/>
      <c r="CW248" s="283"/>
      <c r="CX248" s="283"/>
      <c r="CY248" s="283"/>
      <c r="CZ248" s="283"/>
      <c r="DA248" s="283"/>
      <c r="DB248" s="283"/>
      <c r="DC248" s="283"/>
      <c r="DD248" s="283"/>
      <c r="DE248" s="283"/>
      <c r="DF248" s="283"/>
      <c r="DG248" s="283"/>
      <c r="DH248" s="283"/>
      <c r="DI248" s="283"/>
      <c r="DJ248" s="283"/>
      <c r="DK248" s="283"/>
      <c r="DL248" s="283"/>
      <c r="DM248" s="283"/>
      <c r="DN248" s="283"/>
      <c r="DO248" s="283"/>
      <c r="DP248" s="283"/>
      <c r="DQ248" s="283"/>
      <c r="DR248" s="283"/>
      <c r="DS248" s="283"/>
      <c r="DT248" s="283"/>
      <c r="DU248" s="283"/>
      <c r="DV248" s="283"/>
      <c r="DW248" s="283"/>
      <c r="DX248" s="283"/>
      <c r="DY248" s="283"/>
      <c r="DZ248" s="283"/>
      <c r="EA248" s="283"/>
      <c r="EB248" s="283"/>
      <c r="EC248" s="283"/>
      <c r="ED248" s="283"/>
      <c r="EE248" s="283"/>
      <c r="EF248" s="283"/>
      <c r="EG248" s="283"/>
    </row>
    <row r="249" spans="2:137" s="305" customFormat="1">
      <c r="B249" s="204"/>
      <c r="J249" s="283"/>
      <c r="K249" s="283"/>
      <c r="L249" s="283"/>
      <c r="M249" s="283"/>
      <c r="N249" s="283"/>
      <c r="O249" s="283"/>
      <c r="P249" s="283"/>
      <c r="Q249" s="283"/>
      <c r="R249" s="283"/>
      <c r="S249" s="283"/>
      <c r="T249" s="283"/>
      <c r="U249" s="283"/>
      <c r="V249" s="283"/>
      <c r="W249" s="283"/>
      <c r="X249" s="283"/>
      <c r="Y249" s="283"/>
      <c r="Z249" s="283"/>
      <c r="AA249" s="283"/>
      <c r="AB249" s="283"/>
      <c r="AC249" s="283"/>
      <c r="AD249" s="283"/>
      <c r="AE249" s="283"/>
      <c r="AF249" s="283"/>
      <c r="AG249" s="283"/>
      <c r="AH249" s="283"/>
      <c r="AI249" s="283"/>
      <c r="AJ249" s="283"/>
      <c r="AK249" s="283"/>
      <c r="AL249" s="283"/>
      <c r="AM249" s="283"/>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c r="BU249" s="283"/>
      <c r="BV249" s="283"/>
      <c r="BW249" s="283"/>
      <c r="BX249" s="283"/>
      <c r="BY249" s="283"/>
      <c r="BZ249" s="283"/>
      <c r="CA249" s="283"/>
      <c r="CB249" s="283"/>
      <c r="CC249" s="283"/>
      <c r="CD249" s="283"/>
      <c r="CE249" s="283"/>
      <c r="CF249" s="283"/>
      <c r="CG249" s="283"/>
      <c r="CH249" s="283"/>
      <c r="CI249" s="283"/>
      <c r="CJ249" s="283"/>
      <c r="CK249" s="283"/>
      <c r="CL249" s="283"/>
      <c r="CM249" s="283"/>
      <c r="CN249" s="283"/>
      <c r="CO249" s="283"/>
      <c r="CP249" s="283"/>
      <c r="CQ249" s="283"/>
      <c r="CR249" s="283"/>
      <c r="CS249" s="283"/>
      <c r="CT249" s="283"/>
      <c r="CU249" s="283"/>
      <c r="CV249" s="283"/>
      <c r="CW249" s="283"/>
      <c r="CX249" s="283"/>
      <c r="CY249" s="283"/>
      <c r="CZ249" s="283"/>
      <c r="DA249" s="283"/>
      <c r="DB249" s="283"/>
      <c r="DC249" s="283"/>
      <c r="DD249" s="283"/>
      <c r="DE249" s="283"/>
      <c r="DF249" s="283"/>
      <c r="DG249" s="283"/>
      <c r="DH249" s="283"/>
      <c r="DI249" s="283"/>
      <c r="DJ249" s="283"/>
      <c r="DK249" s="283"/>
      <c r="DL249" s="283"/>
      <c r="DM249" s="283"/>
      <c r="DN249" s="283"/>
      <c r="DO249" s="283"/>
      <c r="DP249" s="283"/>
      <c r="DQ249" s="283"/>
      <c r="DR249" s="283"/>
      <c r="DS249" s="283"/>
      <c r="DT249" s="283"/>
      <c r="DU249" s="283"/>
      <c r="DV249" s="283"/>
      <c r="DW249" s="283"/>
      <c r="DX249" s="283"/>
      <c r="DY249" s="283"/>
      <c r="DZ249" s="283"/>
      <c r="EA249" s="283"/>
      <c r="EB249" s="283"/>
      <c r="EC249" s="283"/>
      <c r="ED249" s="283"/>
      <c r="EE249" s="283"/>
      <c r="EF249" s="283"/>
      <c r="EG249" s="283"/>
    </row>
    <row r="250" spans="2:137" s="305" customFormat="1">
      <c r="B250" s="204"/>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3"/>
      <c r="AY250" s="283"/>
      <c r="AZ250" s="283"/>
      <c r="BA250" s="283"/>
      <c r="BB250" s="283"/>
      <c r="BC250" s="283"/>
      <c r="BD250" s="283"/>
      <c r="BE250" s="283"/>
      <c r="BF250" s="283"/>
      <c r="BG250" s="283"/>
      <c r="BH250" s="283"/>
      <c r="BI250" s="283"/>
      <c r="BJ250" s="283"/>
      <c r="BK250" s="283"/>
      <c r="BL250" s="283"/>
      <c r="BM250" s="283"/>
      <c r="BN250" s="283"/>
      <c r="BO250" s="283"/>
      <c r="BP250" s="283"/>
      <c r="BQ250" s="283"/>
      <c r="BR250" s="283"/>
      <c r="BS250" s="283"/>
      <c r="BT250" s="283"/>
      <c r="BU250" s="283"/>
      <c r="BV250" s="283"/>
      <c r="BW250" s="283"/>
      <c r="BX250" s="283"/>
      <c r="BY250" s="283"/>
      <c r="BZ250" s="283"/>
      <c r="CA250" s="283"/>
      <c r="CB250" s="283"/>
      <c r="CC250" s="283"/>
      <c r="CD250" s="283"/>
      <c r="CE250" s="283"/>
      <c r="CF250" s="283"/>
      <c r="CG250" s="283"/>
      <c r="CH250" s="283"/>
      <c r="CI250" s="283"/>
      <c r="CJ250" s="283"/>
      <c r="CK250" s="283"/>
      <c r="CL250" s="283"/>
      <c r="CM250" s="283"/>
      <c r="CN250" s="283"/>
      <c r="CO250" s="283"/>
      <c r="CP250" s="283"/>
      <c r="CQ250" s="283"/>
      <c r="CR250" s="283"/>
      <c r="CS250" s="283"/>
      <c r="CT250" s="283"/>
      <c r="CU250" s="283"/>
      <c r="CV250" s="283"/>
      <c r="CW250" s="283"/>
      <c r="CX250" s="283"/>
      <c r="CY250" s="283"/>
      <c r="CZ250" s="283"/>
      <c r="DA250" s="283"/>
      <c r="DB250" s="283"/>
      <c r="DC250" s="283"/>
      <c r="DD250" s="283"/>
      <c r="DE250" s="283"/>
      <c r="DF250" s="283"/>
      <c r="DG250" s="283"/>
      <c r="DH250" s="283"/>
      <c r="DI250" s="283"/>
      <c r="DJ250" s="283"/>
      <c r="DK250" s="283"/>
      <c r="DL250" s="283"/>
      <c r="DM250" s="283"/>
      <c r="DN250" s="283"/>
      <c r="DO250" s="283"/>
      <c r="DP250" s="283"/>
      <c r="DQ250" s="283"/>
      <c r="DR250" s="283"/>
      <c r="DS250" s="283"/>
      <c r="DT250" s="283"/>
      <c r="DU250" s="283"/>
      <c r="DV250" s="283"/>
      <c r="DW250" s="283"/>
      <c r="DX250" s="283"/>
      <c r="DY250" s="283"/>
      <c r="DZ250" s="283"/>
      <c r="EA250" s="283"/>
      <c r="EB250" s="283"/>
      <c r="EC250" s="283"/>
      <c r="ED250" s="283"/>
      <c r="EE250" s="283"/>
      <c r="EF250" s="283"/>
      <c r="EG250" s="283"/>
    </row>
    <row r="251" spans="2:137" s="305" customFormat="1">
      <c r="B251" s="204"/>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L251" s="283"/>
      <c r="BM251" s="283"/>
      <c r="BN251" s="283"/>
      <c r="BO251" s="283"/>
      <c r="BP251" s="283"/>
      <c r="BQ251" s="283"/>
      <c r="BR251" s="283"/>
      <c r="BS251" s="283"/>
      <c r="BT251" s="283"/>
      <c r="BU251" s="283"/>
      <c r="BV251" s="283"/>
      <c r="BW251" s="283"/>
      <c r="BX251" s="283"/>
      <c r="BY251" s="283"/>
      <c r="BZ251" s="283"/>
      <c r="CA251" s="283"/>
      <c r="CB251" s="283"/>
      <c r="CC251" s="283"/>
      <c r="CD251" s="283"/>
      <c r="CE251" s="283"/>
      <c r="CF251" s="283"/>
      <c r="CG251" s="283"/>
      <c r="CH251" s="283"/>
      <c r="CI251" s="283"/>
      <c r="CJ251" s="283"/>
      <c r="CK251" s="283"/>
      <c r="CL251" s="283"/>
      <c r="CM251" s="283"/>
      <c r="CN251" s="283"/>
      <c r="CO251" s="283"/>
      <c r="CP251" s="283"/>
      <c r="CQ251" s="283"/>
      <c r="CR251" s="283"/>
      <c r="CS251" s="283"/>
      <c r="CT251" s="283"/>
      <c r="CU251" s="283"/>
      <c r="CV251" s="283"/>
      <c r="CW251" s="283"/>
      <c r="CX251" s="283"/>
      <c r="CY251" s="283"/>
      <c r="CZ251" s="283"/>
      <c r="DA251" s="283"/>
      <c r="DB251" s="283"/>
      <c r="DC251" s="283"/>
      <c r="DD251" s="283"/>
      <c r="DE251" s="283"/>
      <c r="DF251" s="283"/>
      <c r="DG251" s="283"/>
      <c r="DH251" s="283"/>
      <c r="DI251" s="283"/>
      <c r="DJ251" s="283"/>
      <c r="DK251" s="283"/>
      <c r="DL251" s="283"/>
      <c r="DM251" s="283"/>
      <c r="DN251" s="283"/>
      <c r="DO251" s="283"/>
      <c r="DP251" s="283"/>
      <c r="DQ251" s="283"/>
      <c r="DR251" s="283"/>
      <c r="DS251" s="283"/>
      <c r="DT251" s="283"/>
      <c r="DU251" s="283"/>
      <c r="DV251" s="283"/>
      <c r="DW251" s="283"/>
      <c r="DX251" s="283"/>
      <c r="DY251" s="283"/>
      <c r="DZ251" s="283"/>
      <c r="EA251" s="283"/>
      <c r="EB251" s="283"/>
      <c r="EC251" s="283"/>
      <c r="ED251" s="283"/>
      <c r="EE251" s="283"/>
      <c r="EF251" s="283"/>
      <c r="EG251" s="283"/>
    </row>
    <row r="252" spans="2:137" s="305" customFormat="1">
      <c r="B252" s="204"/>
      <c r="J252" s="283"/>
      <c r="K252" s="283"/>
      <c r="L252" s="283"/>
      <c r="M252" s="283"/>
      <c r="N252" s="283"/>
      <c r="O252" s="283"/>
      <c r="P252" s="283"/>
      <c r="Q252" s="283"/>
      <c r="R252" s="283"/>
      <c r="S252" s="283"/>
      <c r="T252" s="283"/>
      <c r="U252" s="283"/>
      <c r="V252" s="283"/>
      <c r="W252" s="283"/>
      <c r="X252" s="283"/>
      <c r="Y252" s="283"/>
      <c r="Z252" s="283"/>
      <c r="AA252" s="283"/>
      <c r="AB252" s="283"/>
      <c r="AC252" s="283"/>
      <c r="AD252" s="283"/>
      <c r="AE252" s="283"/>
      <c r="AF252" s="283"/>
      <c r="AG252" s="283"/>
      <c r="AH252" s="283"/>
      <c r="AI252" s="283"/>
      <c r="AJ252" s="283"/>
      <c r="AK252" s="283"/>
      <c r="AL252" s="283"/>
      <c r="AM252" s="283"/>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L252" s="283"/>
      <c r="BM252" s="283"/>
      <c r="BN252" s="283"/>
      <c r="BO252" s="283"/>
      <c r="BP252" s="283"/>
      <c r="BQ252" s="283"/>
      <c r="BR252" s="283"/>
      <c r="BS252" s="283"/>
      <c r="BT252" s="283"/>
      <c r="BU252" s="283"/>
      <c r="BV252" s="283"/>
      <c r="BW252" s="283"/>
      <c r="BX252" s="283"/>
      <c r="BY252" s="283"/>
      <c r="BZ252" s="283"/>
      <c r="CA252" s="283"/>
      <c r="CB252" s="283"/>
      <c r="CC252" s="283"/>
      <c r="CD252" s="283"/>
      <c r="CE252" s="283"/>
      <c r="CF252" s="283"/>
      <c r="CG252" s="283"/>
      <c r="CH252" s="283"/>
      <c r="CI252" s="283"/>
      <c r="CJ252" s="283"/>
      <c r="CK252" s="283"/>
      <c r="CL252" s="283"/>
      <c r="CM252" s="283"/>
      <c r="CN252" s="283"/>
      <c r="CO252" s="283"/>
      <c r="CP252" s="283"/>
      <c r="CQ252" s="283"/>
      <c r="CR252" s="283"/>
      <c r="CS252" s="283"/>
      <c r="CT252" s="283"/>
      <c r="CU252" s="283"/>
      <c r="CV252" s="283"/>
      <c r="CW252" s="283"/>
      <c r="CX252" s="283"/>
      <c r="CY252" s="283"/>
      <c r="CZ252" s="283"/>
      <c r="DA252" s="283"/>
      <c r="DB252" s="283"/>
      <c r="DC252" s="283"/>
      <c r="DD252" s="283"/>
      <c r="DE252" s="283"/>
      <c r="DF252" s="283"/>
      <c r="DG252" s="283"/>
      <c r="DH252" s="283"/>
      <c r="DI252" s="283"/>
      <c r="DJ252" s="283"/>
      <c r="DK252" s="283"/>
      <c r="DL252" s="283"/>
      <c r="DM252" s="283"/>
      <c r="DN252" s="283"/>
      <c r="DO252" s="283"/>
      <c r="DP252" s="283"/>
      <c r="DQ252" s="283"/>
      <c r="DR252" s="283"/>
      <c r="DS252" s="283"/>
      <c r="DT252" s="283"/>
      <c r="DU252" s="283"/>
      <c r="DV252" s="283"/>
      <c r="DW252" s="283"/>
      <c r="DX252" s="283"/>
      <c r="DY252" s="283"/>
      <c r="DZ252" s="283"/>
      <c r="EA252" s="283"/>
      <c r="EB252" s="283"/>
      <c r="EC252" s="283"/>
      <c r="ED252" s="283"/>
      <c r="EE252" s="283"/>
      <c r="EF252" s="283"/>
      <c r="EG252" s="283"/>
    </row>
    <row r="253" spans="2:137" s="305" customFormat="1">
      <c r="B253" s="204"/>
      <c r="J253" s="283"/>
      <c r="K253" s="283"/>
      <c r="L253" s="283"/>
      <c r="M253" s="283"/>
      <c r="N253" s="283"/>
      <c r="O253" s="283"/>
      <c r="P253" s="283"/>
      <c r="Q253" s="283"/>
      <c r="R253" s="283"/>
      <c r="S253" s="283"/>
      <c r="T253" s="283"/>
      <c r="U253" s="283"/>
      <c r="V253" s="283"/>
      <c r="W253" s="283"/>
      <c r="X253" s="283"/>
      <c r="Y253" s="283"/>
      <c r="Z253" s="283"/>
      <c r="AA253" s="283"/>
      <c r="AB253" s="283"/>
      <c r="AC253" s="283"/>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L253" s="283"/>
      <c r="BM253" s="283"/>
      <c r="BN253" s="283"/>
      <c r="BO253" s="283"/>
      <c r="BP253" s="283"/>
      <c r="BQ253" s="283"/>
      <c r="BR253" s="283"/>
      <c r="BS253" s="283"/>
      <c r="BT253" s="283"/>
      <c r="BU253" s="283"/>
      <c r="BV253" s="283"/>
      <c r="BW253" s="283"/>
      <c r="BX253" s="283"/>
      <c r="BY253" s="283"/>
      <c r="BZ253" s="283"/>
      <c r="CA253" s="283"/>
      <c r="CB253" s="283"/>
      <c r="CC253" s="283"/>
      <c r="CD253" s="283"/>
      <c r="CE253" s="283"/>
      <c r="CF253" s="283"/>
      <c r="CG253" s="283"/>
      <c r="CH253" s="283"/>
      <c r="CI253" s="283"/>
      <c r="CJ253" s="283"/>
      <c r="CK253" s="283"/>
      <c r="CL253" s="283"/>
      <c r="CM253" s="283"/>
      <c r="CN253" s="283"/>
      <c r="CO253" s="283"/>
      <c r="CP253" s="283"/>
      <c r="CQ253" s="283"/>
      <c r="CR253" s="283"/>
      <c r="CS253" s="283"/>
      <c r="CT253" s="283"/>
      <c r="CU253" s="283"/>
      <c r="CV253" s="283"/>
      <c r="CW253" s="283"/>
      <c r="CX253" s="283"/>
      <c r="CY253" s="283"/>
      <c r="CZ253" s="283"/>
      <c r="DA253" s="283"/>
      <c r="DB253" s="283"/>
      <c r="DC253" s="283"/>
      <c r="DD253" s="283"/>
      <c r="DE253" s="283"/>
      <c r="DF253" s="283"/>
      <c r="DG253" s="283"/>
      <c r="DH253" s="283"/>
      <c r="DI253" s="283"/>
      <c r="DJ253" s="283"/>
      <c r="DK253" s="283"/>
      <c r="DL253" s="283"/>
      <c r="DM253" s="283"/>
      <c r="DN253" s="283"/>
      <c r="DO253" s="283"/>
      <c r="DP253" s="283"/>
      <c r="DQ253" s="283"/>
      <c r="DR253" s="283"/>
      <c r="DS253" s="283"/>
      <c r="DT253" s="283"/>
      <c r="DU253" s="283"/>
      <c r="DV253" s="283"/>
      <c r="DW253" s="283"/>
      <c r="DX253" s="283"/>
      <c r="DY253" s="283"/>
      <c r="DZ253" s="283"/>
      <c r="EA253" s="283"/>
      <c r="EB253" s="283"/>
      <c r="EC253" s="283"/>
      <c r="ED253" s="283"/>
      <c r="EE253" s="283"/>
      <c r="EF253" s="283"/>
      <c r="EG253" s="283"/>
    </row>
    <row r="254" spans="2:137" s="305" customFormat="1">
      <c r="B254" s="204"/>
      <c r="J254" s="283"/>
      <c r="K254" s="283"/>
      <c r="L254" s="283"/>
      <c r="M254" s="283"/>
      <c r="N254" s="283"/>
      <c r="O254" s="283"/>
      <c r="P254" s="283"/>
      <c r="Q254" s="283"/>
      <c r="R254" s="283"/>
      <c r="S254" s="283"/>
      <c r="T254" s="283"/>
      <c r="U254" s="283"/>
      <c r="V254" s="283"/>
      <c r="W254" s="283"/>
      <c r="X254" s="283"/>
      <c r="Y254" s="283"/>
      <c r="Z254" s="283"/>
      <c r="AA254" s="283"/>
      <c r="AB254" s="283"/>
      <c r="AC254" s="283"/>
      <c r="AD254" s="283"/>
      <c r="AE254" s="283"/>
      <c r="AF254" s="283"/>
      <c r="AG254" s="283"/>
      <c r="AH254" s="283"/>
      <c r="AI254" s="283"/>
      <c r="AJ254" s="283"/>
      <c r="AK254" s="283"/>
      <c r="AL254" s="283"/>
      <c r="AM254" s="283"/>
      <c r="AN254" s="283"/>
      <c r="AO254" s="283"/>
      <c r="AP254" s="283"/>
      <c r="AQ254" s="283"/>
      <c r="AR254" s="283"/>
      <c r="AS254" s="283"/>
      <c r="AT254" s="283"/>
      <c r="AU254" s="283"/>
      <c r="AV254" s="283"/>
      <c r="AW254" s="283"/>
      <c r="AX254" s="283"/>
      <c r="AY254" s="283"/>
      <c r="AZ254" s="283"/>
      <c r="BA254" s="283"/>
      <c r="BB254" s="283"/>
      <c r="BC254" s="283"/>
      <c r="BD254" s="283"/>
      <c r="BE254" s="283"/>
      <c r="BF254" s="283"/>
      <c r="BG254" s="283"/>
      <c r="BH254" s="283"/>
      <c r="BI254" s="283"/>
      <c r="BJ254" s="283"/>
      <c r="BK254" s="283"/>
      <c r="BL254" s="283"/>
      <c r="BM254" s="283"/>
      <c r="BN254" s="283"/>
      <c r="BO254" s="283"/>
      <c r="BP254" s="283"/>
      <c r="BQ254" s="283"/>
      <c r="BR254" s="283"/>
      <c r="BS254" s="283"/>
      <c r="BT254" s="283"/>
      <c r="BU254" s="283"/>
      <c r="BV254" s="283"/>
      <c r="BW254" s="283"/>
      <c r="BX254" s="283"/>
      <c r="BY254" s="283"/>
      <c r="BZ254" s="283"/>
      <c r="CA254" s="283"/>
      <c r="CB254" s="283"/>
      <c r="CC254" s="283"/>
      <c r="CD254" s="283"/>
      <c r="CE254" s="283"/>
      <c r="CF254" s="283"/>
      <c r="CG254" s="283"/>
      <c r="CH254" s="283"/>
      <c r="CI254" s="283"/>
      <c r="CJ254" s="283"/>
      <c r="CK254" s="283"/>
      <c r="CL254" s="283"/>
      <c r="CM254" s="283"/>
      <c r="CN254" s="283"/>
      <c r="CO254" s="283"/>
      <c r="CP254" s="283"/>
      <c r="CQ254" s="283"/>
      <c r="CR254" s="283"/>
      <c r="CS254" s="283"/>
      <c r="CT254" s="283"/>
      <c r="CU254" s="283"/>
      <c r="CV254" s="283"/>
      <c r="CW254" s="283"/>
      <c r="CX254" s="283"/>
      <c r="CY254" s="283"/>
      <c r="CZ254" s="283"/>
      <c r="DA254" s="283"/>
      <c r="DB254" s="283"/>
      <c r="DC254" s="283"/>
      <c r="DD254" s="283"/>
      <c r="DE254" s="283"/>
      <c r="DF254" s="283"/>
      <c r="DG254" s="283"/>
      <c r="DH254" s="283"/>
      <c r="DI254" s="283"/>
      <c r="DJ254" s="283"/>
      <c r="DK254" s="283"/>
      <c r="DL254" s="283"/>
      <c r="DM254" s="283"/>
      <c r="DN254" s="283"/>
      <c r="DO254" s="283"/>
      <c r="DP254" s="283"/>
      <c r="DQ254" s="283"/>
      <c r="DR254" s="283"/>
      <c r="DS254" s="283"/>
      <c r="DT254" s="283"/>
      <c r="DU254" s="283"/>
      <c r="DV254" s="283"/>
      <c r="DW254" s="283"/>
      <c r="DX254" s="283"/>
      <c r="DY254" s="283"/>
      <c r="DZ254" s="283"/>
      <c r="EA254" s="283"/>
      <c r="EB254" s="283"/>
      <c r="EC254" s="283"/>
      <c r="ED254" s="283"/>
      <c r="EE254" s="283"/>
      <c r="EF254" s="283"/>
      <c r="EG254" s="283"/>
    </row>
    <row r="255" spans="2:137" s="305" customFormat="1">
      <c r="B255" s="204"/>
      <c r="J255" s="283"/>
      <c r="K255" s="283"/>
      <c r="L255" s="283"/>
      <c r="M255" s="283"/>
      <c r="N255" s="283"/>
      <c r="O255" s="283"/>
      <c r="P255" s="283"/>
      <c r="Q255" s="283"/>
      <c r="R255" s="283"/>
      <c r="S255" s="283"/>
      <c r="T255" s="283"/>
      <c r="U255" s="283"/>
      <c r="V255" s="283"/>
      <c r="W255" s="283"/>
      <c r="X255" s="283"/>
      <c r="Y255" s="283"/>
      <c r="Z255" s="283"/>
      <c r="AA255" s="283"/>
      <c r="AB255" s="283"/>
      <c r="AC255" s="283"/>
      <c r="AD255" s="283"/>
      <c r="AE255" s="283"/>
      <c r="AF255" s="283"/>
      <c r="AG255" s="283"/>
      <c r="AH255" s="283"/>
      <c r="AI255" s="283"/>
      <c r="AJ255" s="283"/>
      <c r="AK255" s="283"/>
      <c r="AL255" s="283"/>
      <c r="AM255" s="283"/>
      <c r="AN255" s="283"/>
      <c r="AO255" s="283"/>
      <c r="AP255" s="283"/>
      <c r="AQ255" s="283"/>
      <c r="AR255" s="283"/>
      <c r="AS255" s="283"/>
      <c r="AT255" s="283"/>
      <c r="AU255" s="283"/>
      <c r="AV255" s="283"/>
      <c r="AW255" s="283"/>
      <c r="AX255" s="283"/>
      <c r="AY255" s="283"/>
      <c r="AZ255" s="283"/>
      <c r="BA255" s="283"/>
      <c r="BB255" s="283"/>
      <c r="BC255" s="283"/>
      <c r="BD255" s="283"/>
      <c r="BE255" s="283"/>
      <c r="BF255" s="283"/>
      <c r="BG255" s="283"/>
      <c r="BH255" s="283"/>
      <c r="BI255" s="283"/>
      <c r="BJ255" s="283"/>
      <c r="BK255" s="283"/>
      <c r="BL255" s="283"/>
      <c r="BM255" s="283"/>
      <c r="BN255" s="283"/>
      <c r="BO255" s="283"/>
      <c r="BP255" s="283"/>
      <c r="BQ255" s="283"/>
      <c r="BR255" s="283"/>
      <c r="BS255" s="283"/>
      <c r="BT255" s="283"/>
      <c r="BU255" s="283"/>
      <c r="BV255" s="283"/>
      <c r="BW255" s="283"/>
      <c r="BX255" s="283"/>
      <c r="BY255" s="283"/>
      <c r="BZ255" s="283"/>
      <c r="CA255" s="283"/>
      <c r="CB255" s="283"/>
      <c r="CC255" s="283"/>
      <c r="CD255" s="283"/>
      <c r="CE255" s="283"/>
      <c r="CF255" s="283"/>
      <c r="CG255" s="283"/>
      <c r="CH255" s="283"/>
      <c r="CI255" s="283"/>
      <c r="CJ255" s="283"/>
      <c r="CK255" s="283"/>
      <c r="CL255" s="283"/>
      <c r="CM255" s="283"/>
      <c r="CN255" s="283"/>
      <c r="CO255" s="283"/>
      <c r="CP255" s="283"/>
      <c r="CQ255" s="283"/>
      <c r="CR255" s="283"/>
      <c r="CS255" s="283"/>
      <c r="CT255" s="283"/>
      <c r="CU255" s="283"/>
      <c r="CV255" s="283"/>
      <c r="CW255" s="283"/>
      <c r="CX255" s="283"/>
      <c r="CY255" s="283"/>
      <c r="CZ255" s="283"/>
      <c r="DA255" s="283"/>
      <c r="DB255" s="283"/>
      <c r="DC255" s="283"/>
      <c r="DD255" s="283"/>
      <c r="DE255" s="283"/>
      <c r="DF255" s="283"/>
      <c r="DG255" s="283"/>
      <c r="DH255" s="283"/>
      <c r="DI255" s="283"/>
      <c r="DJ255" s="283"/>
      <c r="DK255" s="283"/>
      <c r="DL255" s="283"/>
      <c r="DM255" s="283"/>
      <c r="DN255" s="283"/>
      <c r="DO255" s="283"/>
      <c r="DP255" s="283"/>
      <c r="DQ255" s="283"/>
      <c r="DR255" s="283"/>
      <c r="DS255" s="283"/>
      <c r="DT255" s="283"/>
      <c r="DU255" s="283"/>
      <c r="DV255" s="283"/>
      <c r="DW255" s="283"/>
      <c r="DX255" s="283"/>
      <c r="DY255" s="283"/>
      <c r="DZ255" s="283"/>
      <c r="EA255" s="283"/>
      <c r="EB255" s="283"/>
      <c r="EC255" s="283"/>
      <c r="ED255" s="283"/>
      <c r="EE255" s="283"/>
      <c r="EF255" s="283"/>
      <c r="EG255" s="283"/>
    </row>
    <row r="256" spans="2:137" s="305" customFormat="1">
      <c r="B256" s="204"/>
      <c r="J256" s="283"/>
      <c r="K256" s="283"/>
      <c r="L256" s="283"/>
      <c r="M256" s="283"/>
      <c r="N256" s="283"/>
      <c r="O256" s="283"/>
      <c r="P256" s="283"/>
      <c r="Q256" s="283"/>
      <c r="R256" s="283"/>
      <c r="S256" s="283"/>
      <c r="T256" s="283"/>
      <c r="U256" s="283"/>
      <c r="V256" s="283"/>
      <c r="W256" s="283"/>
      <c r="X256" s="283"/>
      <c r="Y256" s="283"/>
      <c r="Z256" s="283"/>
      <c r="AA256" s="283"/>
      <c r="AB256" s="283"/>
      <c r="AC256" s="283"/>
      <c r="AD256" s="283"/>
      <c r="AE256" s="283"/>
      <c r="AF256" s="283"/>
      <c r="AG256" s="283"/>
      <c r="AH256" s="283"/>
      <c r="AI256" s="283"/>
      <c r="AJ256" s="283"/>
      <c r="AK256" s="283"/>
      <c r="AL256" s="283"/>
      <c r="AM256" s="283"/>
      <c r="AN256" s="283"/>
      <c r="AO256" s="283"/>
      <c r="AP256" s="283"/>
      <c r="AQ256" s="283"/>
      <c r="AR256" s="283"/>
      <c r="AS256" s="283"/>
      <c r="AT256" s="283"/>
      <c r="AU256" s="283"/>
      <c r="AV256" s="283"/>
      <c r="AW256" s="283"/>
      <c r="AX256" s="283"/>
      <c r="AY256" s="283"/>
      <c r="AZ256" s="283"/>
      <c r="BA256" s="283"/>
      <c r="BB256" s="283"/>
      <c r="BC256" s="283"/>
      <c r="BD256" s="283"/>
      <c r="BE256" s="283"/>
      <c r="BF256" s="283"/>
      <c r="BG256" s="283"/>
      <c r="BH256" s="283"/>
      <c r="BI256" s="283"/>
      <c r="BJ256" s="283"/>
      <c r="BK256" s="283"/>
      <c r="BL256" s="283"/>
      <c r="BM256" s="283"/>
      <c r="BN256" s="283"/>
      <c r="BO256" s="283"/>
      <c r="BP256" s="283"/>
      <c r="BQ256" s="283"/>
      <c r="BR256" s="283"/>
      <c r="BS256" s="283"/>
      <c r="BT256" s="283"/>
      <c r="BU256" s="283"/>
      <c r="BV256" s="283"/>
      <c r="BW256" s="283"/>
      <c r="BX256" s="283"/>
      <c r="BY256" s="283"/>
      <c r="BZ256" s="283"/>
      <c r="CA256" s="283"/>
      <c r="CB256" s="283"/>
      <c r="CC256" s="283"/>
      <c r="CD256" s="283"/>
      <c r="CE256" s="283"/>
      <c r="CF256" s="283"/>
      <c r="CG256" s="283"/>
      <c r="CH256" s="283"/>
      <c r="CI256" s="283"/>
      <c r="CJ256" s="283"/>
      <c r="CK256" s="283"/>
      <c r="CL256" s="283"/>
      <c r="CM256" s="283"/>
      <c r="CN256" s="283"/>
      <c r="CO256" s="283"/>
      <c r="CP256" s="283"/>
      <c r="CQ256" s="283"/>
      <c r="CR256" s="283"/>
      <c r="CS256" s="283"/>
      <c r="CT256" s="283"/>
      <c r="CU256" s="283"/>
      <c r="CV256" s="283"/>
      <c r="CW256" s="283"/>
      <c r="CX256" s="283"/>
      <c r="CY256" s="283"/>
      <c r="CZ256" s="283"/>
      <c r="DA256" s="283"/>
      <c r="DB256" s="283"/>
      <c r="DC256" s="283"/>
      <c r="DD256" s="283"/>
      <c r="DE256" s="283"/>
      <c r="DF256" s="283"/>
      <c r="DG256" s="283"/>
      <c r="DH256" s="283"/>
      <c r="DI256" s="283"/>
      <c r="DJ256" s="283"/>
      <c r="DK256" s="283"/>
      <c r="DL256" s="283"/>
      <c r="DM256" s="283"/>
      <c r="DN256" s="283"/>
      <c r="DO256" s="283"/>
      <c r="DP256" s="283"/>
      <c r="DQ256" s="283"/>
      <c r="DR256" s="283"/>
      <c r="DS256" s="283"/>
      <c r="DT256" s="283"/>
      <c r="DU256" s="283"/>
      <c r="DV256" s="283"/>
      <c r="DW256" s="283"/>
      <c r="DX256" s="283"/>
      <c r="DY256" s="283"/>
      <c r="DZ256" s="283"/>
      <c r="EA256" s="283"/>
      <c r="EB256" s="283"/>
      <c r="EC256" s="283"/>
      <c r="ED256" s="283"/>
      <c r="EE256" s="283"/>
      <c r="EF256" s="283"/>
      <c r="EG256" s="283"/>
    </row>
    <row r="257" spans="2:137" s="305" customFormat="1">
      <c r="B257" s="204"/>
      <c r="J257" s="283"/>
      <c r="K257" s="283"/>
      <c r="L257" s="283"/>
      <c r="M257" s="283"/>
      <c r="N257" s="283"/>
      <c r="O257" s="283"/>
      <c r="P257" s="283"/>
      <c r="Q257" s="283"/>
      <c r="R257" s="283"/>
      <c r="S257" s="283"/>
      <c r="T257" s="283"/>
      <c r="U257" s="283"/>
      <c r="V257" s="283"/>
      <c r="W257" s="283"/>
      <c r="X257" s="283"/>
      <c r="Y257" s="283"/>
      <c r="Z257" s="283"/>
      <c r="AA257" s="283"/>
      <c r="AB257" s="283"/>
      <c r="AC257" s="283"/>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3"/>
      <c r="AY257" s="283"/>
      <c r="AZ257" s="283"/>
      <c r="BA257" s="283"/>
      <c r="BB257" s="283"/>
      <c r="BC257" s="283"/>
      <c r="BD257" s="283"/>
      <c r="BE257" s="283"/>
      <c r="BF257" s="283"/>
      <c r="BG257" s="283"/>
      <c r="BH257" s="283"/>
      <c r="BI257" s="283"/>
      <c r="BJ257" s="283"/>
      <c r="BK257" s="283"/>
      <c r="BL257" s="283"/>
      <c r="BM257" s="283"/>
      <c r="BN257" s="283"/>
      <c r="BO257" s="283"/>
      <c r="BP257" s="283"/>
      <c r="BQ257" s="283"/>
      <c r="BR257" s="283"/>
      <c r="BS257" s="283"/>
      <c r="BT257" s="283"/>
      <c r="BU257" s="283"/>
      <c r="BV257" s="283"/>
      <c r="BW257" s="283"/>
      <c r="BX257" s="283"/>
      <c r="BY257" s="283"/>
      <c r="BZ257" s="283"/>
      <c r="CA257" s="283"/>
      <c r="CB257" s="283"/>
      <c r="CC257" s="283"/>
      <c r="CD257" s="283"/>
      <c r="CE257" s="283"/>
      <c r="CF257" s="283"/>
      <c r="CG257" s="283"/>
      <c r="CH257" s="283"/>
      <c r="CI257" s="283"/>
      <c r="CJ257" s="283"/>
      <c r="CK257" s="283"/>
      <c r="CL257" s="283"/>
      <c r="CM257" s="283"/>
      <c r="CN257" s="283"/>
      <c r="CO257" s="283"/>
      <c r="CP257" s="283"/>
      <c r="CQ257" s="283"/>
      <c r="CR257" s="283"/>
      <c r="CS257" s="283"/>
      <c r="CT257" s="283"/>
      <c r="CU257" s="283"/>
      <c r="CV257" s="283"/>
      <c r="CW257" s="283"/>
      <c r="CX257" s="283"/>
      <c r="CY257" s="283"/>
      <c r="CZ257" s="283"/>
      <c r="DA257" s="283"/>
      <c r="DB257" s="283"/>
      <c r="DC257" s="283"/>
      <c r="DD257" s="283"/>
      <c r="DE257" s="283"/>
      <c r="DF257" s="283"/>
      <c r="DG257" s="283"/>
      <c r="DH257" s="283"/>
      <c r="DI257" s="283"/>
      <c r="DJ257" s="283"/>
      <c r="DK257" s="283"/>
      <c r="DL257" s="283"/>
      <c r="DM257" s="283"/>
      <c r="DN257" s="283"/>
      <c r="DO257" s="283"/>
      <c r="DP257" s="283"/>
      <c r="DQ257" s="283"/>
      <c r="DR257" s="283"/>
      <c r="DS257" s="283"/>
      <c r="DT257" s="283"/>
      <c r="DU257" s="283"/>
      <c r="DV257" s="283"/>
      <c r="DW257" s="283"/>
      <c r="DX257" s="283"/>
      <c r="DY257" s="283"/>
      <c r="DZ257" s="283"/>
      <c r="EA257" s="283"/>
      <c r="EB257" s="283"/>
      <c r="EC257" s="283"/>
      <c r="ED257" s="283"/>
      <c r="EE257" s="283"/>
      <c r="EF257" s="283"/>
      <c r="EG257" s="283"/>
    </row>
    <row r="258" spans="2:137" s="305" customFormat="1">
      <c r="B258" s="204"/>
      <c r="J258" s="283"/>
      <c r="K258" s="283"/>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c r="AZ258" s="283"/>
      <c r="BA258" s="283"/>
      <c r="BB258" s="283"/>
      <c r="BC258" s="283"/>
      <c r="BD258" s="283"/>
      <c r="BE258" s="283"/>
      <c r="BF258" s="283"/>
      <c r="BG258" s="283"/>
      <c r="BH258" s="283"/>
      <c r="BI258" s="283"/>
      <c r="BJ258" s="283"/>
      <c r="BK258" s="283"/>
      <c r="BL258" s="283"/>
      <c r="BM258" s="283"/>
      <c r="BN258" s="283"/>
      <c r="BO258" s="283"/>
      <c r="BP258" s="283"/>
      <c r="BQ258" s="283"/>
      <c r="BR258" s="283"/>
      <c r="BS258" s="283"/>
      <c r="BT258" s="283"/>
      <c r="BU258" s="283"/>
      <c r="BV258" s="283"/>
      <c r="BW258" s="283"/>
      <c r="BX258" s="283"/>
      <c r="BY258" s="283"/>
      <c r="BZ258" s="283"/>
      <c r="CA258" s="283"/>
      <c r="CB258" s="283"/>
      <c r="CC258" s="283"/>
      <c r="CD258" s="283"/>
      <c r="CE258" s="283"/>
      <c r="CF258" s="283"/>
      <c r="CG258" s="283"/>
      <c r="CH258" s="283"/>
      <c r="CI258" s="283"/>
      <c r="CJ258" s="283"/>
      <c r="CK258" s="283"/>
      <c r="CL258" s="283"/>
      <c r="CM258" s="283"/>
      <c r="CN258" s="283"/>
      <c r="CO258" s="283"/>
      <c r="CP258" s="283"/>
      <c r="CQ258" s="283"/>
      <c r="CR258" s="283"/>
      <c r="CS258" s="283"/>
      <c r="CT258" s="283"/>
      <c r="CU258" s="283"/>
      <c r="CV258" s="283"/>
      <c r="CW258" s="283"/>
      <c r="CX258" s="283"/>
      <c r="CY258" s="283"/>
      <c r="CZ258" s="283"/>
      <c r="DA258" s="283"/>
      <c r="DB258" s="283"/>
      <c r="DC258" s="283"/>
      <c r="DD258" s="283"/>
      <c r="DE258" s="283"/>
      <c r="DF258" s="283"/>
      <c r="DG258" s="283"/>
      <c r="DH258" s="283"/>
      <c r="DI258" s="283"/>
      <c r="DJ258" s="283"/>
      <c r="DK258" s="283"/>
      <c r="DL258" s="283"/>
      <c r="DM258" s="283"/>
      <c r="DN258" s="283"/>
      <c r="DO258" s="283"/>
      <c r="DP258" s="283"/>
      <c r="DQ258" s="283"/>
      <c r="DR258" s="283"/>
      <c r="DS258" s="283"/>
      <c r="DT258" s="283"/>
      <c r="DU258" s="283"/>
      <c r="DV258" s="283"/>
      <c r="DW258" s="283"/>
      <c r="DX258" s="283"/>
      <c r="DY258" s="283"/>
      <c r="DZ258" s="283"/>
      <c r="EA258" s="283"/>
      <c r="EB258" s="283"/>
      <c r="EC258" s="283"/>
      <c r="ED258" s="283"/>
      <c r="EE258" s="283"/>
      <c r="EF258" s="283"/>
      <c r="EG258" s="283"/>
    </row>
    <row r="259" spans="2:137" s="305" customFormat="1">
      <c r="B259" s="204"/>
      <c r="J259" s="283"/>
      <c r="K259" s="283"/>
      <c r="L259" s="283"/>
      <c r="M259" s="283"/>
      <c r="N259" s="283"/>
      <c r="O259" s="283"/>
      <c r="P259" s="283"/>
      <c r="Q259" s="283"/>
      <c r="R259" s="283"/>
      <c r="S259" s="283"/>
      <c r="T259" s="283"/>
      <c r="U259" s="283"/>
      <c r="V259" s="283"/>
      <c r="W259" s="283"/>
      <c r="X259" s="283"/>
      <c r="Y259" s="283"/>
      <c r="Z259" s="283"/>
      <c r="AA259" s="283"/>
      <c r="AB259" s="283"/>
      <c r="AC259" s="283"/>
      <c r="AD259" s="283"/>
      <c r="AE259" s="283"/>
      <c r="AF259" s="283"/>
      <c r="AG259" s="283"/>
      <c r="AH259" s="283"/>
      <c r="AI259" s="283"/>
      <c r="AJ259" s="283"/>
      <c r="AK259" s="283"/>
      <c r="AL259" s="283"/>
      <c r="AM259" s="283"/>
      <c r="AN259" s="283"/>
      <c r="AO259" s="283"/>
      <c r="AP259" s="283"/>
      <c r="AQ259" s="283"/>
      <c r="AR259" s="283"/>
      <c r="AS259" s="283"/>
      <c r="AT259" s="283"/>
      <c r="AU259" s="283"/>
      <c r="AV259" s="283"/>
      <c r="AW259" s="283"/>
      <c r="AX259" s="283"/>
      <c r="AY259" s="283"/>
      <c r="AZ259" s="283"/>
      <c r="BA259" s="283"/>
      <c r="BB259" s="283"/>
      <c r="BC259" s="283"/>
      <c r="BD259" s="283"/>
      <c r="BE259" s="283"/>
      <c r="BF259" s="283"/>
      <c r="BG259" s="283"/>
      <c r="BH259" s="283"/>
      <c r="BI259" s="283"/>
      <c r="BJ259" s="283"/>
      <c r="BK259" s="283"/>
      <c r="BL259" s="283"/>
      <c r="BM259" s="283"/>
      <c r="BN259" s="283"/>
      <c r="BO259" s="283"/>
      <c r="BP259" s="283"/>
      <c r="BQ259" s="283"/>
      <c r="BR259" s="283"/>
      <c r="BS259" s="283"/>
      <c r="BT259" s="283"/>
      <c r="BU259" s="283"/>
      <c r="BV259" s="283"/>
      <c r="BW259" s="283"/>
      <c r="BX259" s="283"/>
      <c r="BY259" s="283"/>
      <c r="BZ259" s="283"/>
      <c r="CA259" s="283"/>
      <c r="CB259" s="283"/>
      <c r="CC259" s="283"/>
      <c r="CD259" s="283"/>
      <c r="CE259" s="283"/>
      <c r="CF259" s="283"/>
      <c r="CG259" s="283"/>
      <c r="CH259" s="283"/>
      <c r="CI259" s="283"/>
      <c r="CJ259" s="283"/>
      <c r="CK259" s="283"/>
      <c r="CL259" s="283"/>
      <c r="CM259" s="283"/>
      <c r="CN259" s="283"/>
      <c r="CO259" s="283"/>
      <c r="CP259" s="283"/>
      <c r="CQ259" s="283"/>
      <c r="CR259" s="283"/>
      <c r="CS259" s="283"/>
      <c r="CT259" s="283"/>
      <c r="CU259" s="283"/>
      <c r="CV259" s="283"/>
      <c r="CW259" s="283"/>
      <c r="CX259" s="283"/>
      <c r="CY259" s="283"/>
      <c r="CZ259" s="283"/>
      <c r="DA259" s="283"/>
      <c r="DB259" s="283"/>
      <c r="DC259" s="283"/>
      <c r="DD259" s="283"/>
      <c r="DE259" s="283"/>
      <c r="DF259" s="283"/>
      <c r="DG259" s="283"/>
      <c r="DH259" s="283"/>
      <c r="DI259" s="283"/>
      <c r="DJ259" s="283"/>
      <c r="DK259" s="283"/>
      <c r="DL259" s="283"/>
      <c r="DM259" s="283"/>
      <c r="DN259" s="283"/>
      <c r="DO259" s="283"/>
      <c r="DP259" s="283"/>
      <c r="DQ259" s="283"/>
      <c r="DR259" s="283"/>
      <c r="DS259" s="283"/>
      <c r="DT259" s="283"/>
      <c r="DU259" s="283"/>
      <c r="DV259" s="283"/>
      <c r="DW259" s="283"/>
      <c r="DX259" s="283"/>
      <c r="DY259" s="283"/>
      <c r="DZ259" s="283"/>
      <c r="EA259" s="283"/>
      <c r="EB259" s="283"/>
      <c r="EC259" s="283"/>
      <c r="ED259" s="283"/>
      <c r="EE259" s="283"/>
      <c r="EF259" s="283"/>
      <c r="EG259" s="283"/>
    </row>
    <row r="260" spans="2:137" s="305" customFormat="1">
      <c r="B260" s="204"/>
      <c r="J260" s="283"/>
      <c r="K260" s="283"/>
      <c r="L260" s="283"/>
      <c r="M260" s="283"/>
      <c r="N260" s="283"/>
      <c r="O260" s="283"/>
      <c r="P260" s="283"/>
      <c r="Q260" s="283"/>
      <c r="R260" s="283"/>
      <c r="S260" s="283"/>
      <c r="T260" s="283"/>
      <c r="U260" s="283"/>
      <c r="V260" s="283"/>
      <c r="W260" s="283"/>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3"/>
      <c r="AS260" s="283"/>
      <c r="AT260" s="283"/>
      <c r="AU260" s="283"/>
      <c r="AV260" s="283"/>
      <c r="AW260" s="283"/>
      <c r="AX260" s="283"/>
      <c r="AY260" s="283"/>
      <c r="AZ260" s="283"/>
      <c r="BA260" s="283"/>
      <c r="BB260" s="283"/>
      <c r="BC260" s="283"/>
      <c r="BD260" s="283"/>
      <c r="BE260" s="283"/>
      <c r="BF260" s="283"/>
      <c r="BG260" s="283"/>
      <c r="BH260" s="283"/>
      <c r="BI260" s="283"/>
      <c r="BJ260" s="283"/>
      <c r="BK260" s="283"/>
      <c r="BL260" s="283"/>
      <c r="BM260" s="283"/>
      <c r="BN260" s="283"/>
      <c r="BO260" s="283"/>
      <c r="BP260" s="283"/>
      <c r="BQ260" s="283"/>
      <c r="BR260" s="283"/>
      <c r="BS260" s="283"/>
      <c r="BT260" s="283"/>
      <c r="BU260" s="283"/>
      <c r="BV260" s="283"/>
      <c r="BW260" s="283"/>
      <c r="BX260" s="283"/>
      <c r="BY260" s="283"/>
      <c r="BZ260" s="283"/>
      <c r="CA260" s="283"/>
      <c r="CB260" s="283"/>
      <c r="CC260" s="283"/>
      <c r="CD260" s="283"/>
      <c r="CE260" s="283"/>
      <c r="CF260" s="283"/>
      <c r="CG260" s="283"/>
      <c r="CH260" s="283"/>
      <c r="CI260" s="283"/>
      <c r="CJ260" s="283"/>
      <c r="CK260" s="283"/>
      <c r="CL260" s="283"/>
      <c r="CM260" s="283"/>
      <c r="CN260" s="283"/>
      <c r="CO260" s="283"/>
      <c r="CP260" s="283"/>
      <c r="CQ260" s="283"/>
      <c r="CR260" s="283"/>
      <c r="CS260" s="283"/>
      <c r="CT260" s="283"/>
      <c r="CU260" s="283"/>
      <c r="CV260" s="283"/>
      <c r="CW260" s="283"/>
      <c r="CX260" s="283"/>
      <c r="CY260" s="283"/>
      <c r="CZ260" s="283"/>
      <c r="DA260" s="283"/>
      <c r="DB260" s="283"/>
      <c r="DC260" s="283"/>
      <c r="DD260" s="283"/>
      <c r="DE260" s="283"/>
      <c r="DF260" s="283"/>
      <c r="DG260" s="283"/>
      <c r="DH260" s="283"/>
      <c r="DI260" s="283"/>
      <c r="DJ260" s="283"/>
      <c r="DK260" s="283"/>
      <c r="DL260" s="283"/>
      <c r="DM260" s="283"/>
      <c r="DN260" s="283"/>
      <c r="DO260" s="283"/>
      <c r="DP260" s="283"/>
      <c r="DQ260" s="283"/>
      <c r="DR260" s="283"/>
      <c r="DS260" s="283"/>
      <c r="DT260" s="283"/>
      <c r="DU260" s="283"/>
      <c r="DV260" s="283"/>
      <c r="DW260" s="283"/>
      <c r="DX260" s="283"/>
      <c r="DY260" s="283"/>
      <c r="DZ260" s="283"/>
      <c r="EA260" s="283"/>
      <c r="EB260" s="283"/>
      <c r="EC260" s="283"/>
      <c r="ED260" s="283"/>
      <c r="EE260" s="283"/>
      <c r="EF260" s="283"/>
      <c r="EG260" s="283"/>
    </row>
    <row r="261" spans="2:137" s="305" customFormat="1">
      <c r="B261" s="204"/>
      <c r="J261" s="283"/>
      <c r="K261" s="283"/>
      <c r="L261" s="283"/>
      <c r="M261" s="283"/>
      <c r="N261" s="283"/>
      <c r="O261" s="283"/>
      <c r="P261" s="283"/>
      <c r="Q261" s="283"/>
      <c r="R261" s="283"/>
      <c r="S261" s="283"/>
      <c r="T261" s="283"/>
      <c r="U261" s="283"/>
      <c r="V261" s="283"/>
      <c r="W261" s="283"/>
      <c r="X261" s="283"/>
      <c r="Y261" s="283"/>
      <c r="Z261" s="283"/>
      <c r="AA261" s="283"/>
      <c r="AB261" s="283"/>
      <c r="AC261" s="283"/>
      <c r="AD261" s="283"/>
      <c r="AE261" s="283"/>
      <c r="AF261" s="283"/>
      <c r="AG261" s="283"/>
      <c r="AH261" s="283"/>
      <c r="AI261" s="283"/>
      <c r="AJ261" s="283"/>
      <c r="AK261" s="283"/>
      <c r="AL261" s="283"/>
      <c r="AM261" s="283"/>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283"/>
      <c r="BL261" s="283"/>
      <c r="BM261" s="283"/>
      <c r="BN261" s="283"/>
      <c r="BO261" s="283"/>
      <c r="BP261" s="283"/>
      <c r="BQ261" s="283"/>
      <c r="BR261" s="283"/>
      <c r="BS261" s="283"/>
      <c r="BT261" s="283"/>
      <c r="BU261" s="283"/>
      <c r="BV261" s="283"/>
      <c r="BW261" s="283"/>
      <c r="BX261" s="283"/>
      <c r="BY261" s="283"/>
      <c r="BZ261" s="283"/>
      <c r="CA261" s="283"/>
      <c r="CB261" s="283"/>
      <c r="CC261" s="283"/>
      <c r="CD261" s="283"/>
      <c r="CE261" s="283"/>
      <c r="CF261" s="283"/>
      <c r="CG261" s="283"/>
      <c r="CH261" s="283"/>
      <c r="CI261" s="283"/>
      <c r="CJ261" s="283"/>
      <c r="CK261" s="283"/>
      <c r="CL261" s="283"/>
      <c r="CM261" s="283"/>
      <c r="CN261" s="283"/>
      <c r="CO261" s="283"/>
      <c r="CP261" s="283"/>
      <c r="CQ261" s="283"/>
      <c r="CR261" s="283"/>
      <c r="CS261" s="283"/>
      <c r="CT261" s="283"/>
      <c r="CU261" s="283"/>
      <c r="CV261" s="283"/>
      <c r="CW261" s="283"/>
      <c r="CX261" s="283"/>
      <c r="CY261" s="283"/>
      <c r="CZ261" s="283"/>
      <c r="DA261" s="283"/>
      <c r="DB261" s="283"/>
      <c r="DC261" s="283"/>
      <c r="DD261" s="283"/>
      <c r="DE261" s="283"/>
      <c r="DF261" s="283"/>
      <c r="DG261" s="283"/>
      <c r="DH261" s="283"/>
      <c r="DI261" s="283"/>
      <c r="DJ261" s="283"/>
      <c r="DK261" s="283"/>
      <c r="DL261" s="283"/>
      <c r="DM261" s="283"/>
      <c r="DN261" s="283"/>
      <c r="DO261" s="283"/>
      <c r="DP261" s="283"/>
      <c r="DQ261" s="283"/>
      <c r="DR261" s="283"/>
      <c r="DS261" s="283"/>
      <c r="DT261" s="283"/>
      <c r="DU261" s="283"/>
      <c r="DV261" s="283"/>
      <c r="DW261" s="283"/>
      <c r="DX261" s="283"/>
      <c r="DY261" s="283"/>
      <c r="DZ261" s="283"/>
      <c r="EA261" s="283"/>
      <c r="EB261" s="283"/>
      <c r="EC261" s="283"/>
      <c r="ED261" s="283"/>
      <c r="EE261" s="283"/>
      <c r="EF261" s="283"/>
      <c r="EG261" s="283"/>
    </row>
    <row r="262" spans="2:137" s="305" customFormat="1">
      <c r="B262" s="204"/>
      <c r="J262" s="283"/>
      <c r="K262" s="283"/>
      <c r="L262" s="283"/>
      <c r="M262" s="283"/>
      <c r="N262" s="283"/>
      <c r="O262" s="283"/>
      <c r="P262" s="283"/>
      <c r="Q262" s="283"/>
      <c r="R262" s="283"/>
      <c r="S262" s="283"/>
      <c r="T262" s="283"/>
      <c r="U262" s="283"/>
      <c r="V262" s="283"/>
      <c r="W262" s="283"/>
      <c r="X262" s="283"/>
      <c r="Y262" s="283"/>
      <c r="Z262" s="283"/>
      <c r="AA262" s="283"/>
      <c r="AB262" s="283"/>
      <c r="AC262" s="283"/>
      <c r="AD262" s="283"/>
      <c r="AE262" s="283"/>
      <c r="AF262" s="283"/>
      <c r="AG262" s="283"/>
      <c r="AH262" s="283"/>
      <c r="AI262" s="283"/>
      <c r="AJ262" s="283"/>
      <c r="AK262" s="283"/>
      <c r="AL262" s="283"/>
      <c r="AM262" s="283"/>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283"/>
      <c r="BL262" s="283"/>
      <c r="BM262" s="283"/>
      <c r="BN262" s="283"/>
      <c r="BO262" s="283"/>
      <c r="BP262" s="283"/>
      <c r="BQ262" s="283"/>
      <c r="BR262" s="283"/>
      <c r="BS262" s="283"/>
      <c r="BT262" s="283"/>
      <c r="BU262" s="283"/>
      <c r="BV262" s="283"/>
      <c r="BW262" s="283"/>
      <c r="BX262" s="283"/>
      <c r="BY262" s="283"/>
      <c r="BZ262" s="283"/>
      <c r="CA262" s="283"/>
      <c r="CB262" s="283"/>
      <c r="CC262" s="283"/>
      <c r="CD262" s="283"/>
      <c r="CE262" s="283"/>
      <c r="CF262" s="283"/>
      <c r="CG262" s="283"/>
      <c r="CH262" s="283"/>
      <c r="CI262" s="283"/>
      <c r="CJ262" s="283"/>
      <c r="CK262" s="283"/>
      <c r="CL262" s="283"/>
      <c r="CM262" s="283"/>
      <c r="CN262" s="283"/>
      <c r="CO262" s="283"/>
      <c r="CP262" s="283"/>
      <c r="CQ262" s="283"/>
      <c r="CR262" s="283"/>
      <c r="CS262" s="283"/>
      <c r="CT262" s="283"/>
      <c r="CU262" s="283"/>
      <c r="CV262" s="283"/>
      <c r="CW262" s="283"/>
      <c r="CX262" s="283"/>
      <c r="CY262" s="283"/>
      <c r="CZ262" s="283"/>
      <c r="DA262" s="283"/>
      <c r="DB262" s="283"/>
      <c r="DC262" s="283"/>
      <c r="DD262" s="283"/>
      <c r="DE262" s="283"/>
      <c r="DF262" s="283"/>
      <c r="DG262" s="283"/>
      <c r="DH262" s="283"/>
      <c r="DI262" s="283"/>
      <c r="DJ262" s="283"/>
      <c r="DK262" s="283"/>
      <c r="DL262" s="283"/>
      <c r="DM262" s="283"/>
      <c r="DN262" s="283"/>
      <c r="DO262" s="283"/>
      <c r="DP262" s="283"/>
      <c r="DQ262" s="283"/>
      <c r="DR262" s="283"/>
      <c r="DS262" s="283"/>
      <c r="DT262" s="283"/>
      <c r="DU262" s="283"/>
      <c r="DV262" s="283"/>
      <c r="DW262" s="283"/>
      <c r="DX262" s="283"/>
      <c r="DY262" s="283"/>
      <c r="DZ262" s="283"/>
      <c r="EA262" s="283"/>
      <c r="EB262" s="283"/>
      <c r="EC262" s="283"/>
      <c r="ED262" s="283"/>
      <c r="EE262" s="283"/>
      <c r="EF262" s="283"/>
      <c r="EG262" s="283"/>
    </row>
    <row r="263" spans="2:137" s="305" customFormat="1">
      <c r="B263" s="204"/>
      <c r="J263" s="283"/>
      <c r="K263" s="283"/>
      <c r="L263" s="283"/>
      <c r="M263" s="283"/>
      <c r="N263" s="283"/>
      <c r="O263" s="283"/>
      <c r="P263" s="283"/>
      <c r="Q263" s="283"/>
      <c r="R263" s="283"/>
      <c r="S263" s="283"/>
      <c r="T263" s="283"/>
      <c r="U263" s="283"/>
      <c r="V263" s="283"/>
      <c r="W263" s="283"/>
      <c r="X263" s="283"/>
      <c r="Y263" s="283"/>
      <c r="Z263" s="283"/>
      <c r="AA263" s="283"/>
      <c r="AB263" s="283"/>
      <c r="AC263" s="283"/>
      <c r="AD263" s="283"/>
      <c r="AE263" s="283"/>
      <c r="AF263" s="283"/>
      <c r="AG263" s="283"/>
      <c r="AH263" s="283"/>
      <c r="AI263" s="283"/>
      <c r="AJ263" s="283"/>
      <c r="AK263" s="283"/>
      <c r="AL263" s="283"/>
      <c r="AM263" s="283"/>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283"/>
      <c r="BL263" s="283"/>
      <c r="BM263" s="283"/>
      <c r="BN263" s="283"/>
      <c r="BO263" s="283"/>
      <c r="BP263" s="283"/>
      <c r="BQ263" s="283"/>
      <c r="BR263" s="283"/>
      <c r="BS263" s="283"/>
      <c r="BT263" s="283"/>
      <c r="BU263" s="283"/>
      <c r="BV263" s="283"/>
      <c r="BW263" s="283"/>
      <c r="BX263" s="283"/>
      <c r="BY263" s="283"/>
      <c r="BZ263" s="283"/>
      <c r="CA263" s="283"/>
      <c r="CB263" s="283"/>
      <c r="CC263" s="283"/>
      <c r="CD263" s="283"/>
      <c r="CE263" s="283"/>
      <c r="CF263" s="283"/>
      <c r="CG263" s="283"/>
      <c r="CH263" s="283"/>
      <c r="CI263" s="283"/>
      <c r="CJ263" s="283"/>
      <c r="CK263" s="283"/>
      <c r="CL263" s="283"/>
      <c r="CM263" s="283"/>
      <c r="CN263" s="283"/>
      <c r="CO263" s="283"/>
      <c r="CP263" s="283"/>
      <c r="CQ263" s="283"/>
      <c r="CR263" s="283"/>
      <c r="CS263" s="283"/>
      <c r="CT263" s="283"/>
      <c r="CU263" s="283"/>
      <c r="CV263" s="283"/>
      <c r="CW263" s="283"/>
      <c r="CX263" s="283"/>
      <c r="CY263" s="283"/>
      <c r="CZ263" s="283"/>
      <c r="DA263" s="283"/>
      <c r="DB263" s="283"/>
      <c r="DC263" s="283"/>
      <c r="DD263" s="283"/>
      <c r="DE263" s="283"/>
      <c r="DF263" s="283"/>
      <c r="DG263" s="283"/>
      <c r="DH263" s="283"/>
      <c r="DI263" s="283"/>
      <c r="DJ263" s="283"/>
      <c r="DK263" s="283"/>
      <c r="DL263" s="283"/>
      <c r="DM263" s="283"/>
      <c r="DN263" s="283"/>
      <c r="DO263" s="283"/>
      <c r="DP263" s="283"/>
      <c r="DQ263" s="283"/>
      <c r="DR263" s="283"/>
      <c r="DS263" s="283"/>
      <c r="DT263" s="283"/>
      <c r="DU263" s="283"/>
      <c r="DV263" s="283"/>
      <c r="DW263" s="283"/>
      <c r="DX263" s="283"/>
      <c r="DY263" s="283"/>
      <c r="DZ263" s="283"/>
      <c r="EA263" s="283"/>
      <c r="EB263" s="283"/>
      <c r="EC263" s="283"/>
      <c r="ED263" s="283"/>
      <c r="EE263" s="283"/>
      <c r="EF263" s="283"/>
      <c r="EG263" s="283"/>
    </row>
    <row r="264" spans="2:137" s="305" customFormat="1">
      <c r="B264" s="204"/>
      <c r="J264" s="283"/>
      <c r="K264" s="283"/>
      <c r="L264" s="283"/>
      <c r="M264" s="283"/>
      <c r="N264" s="283"/>
      <c r="O264" s="283"/>
      <c r="P264" s="283"/>
      <c r="Q264" s="283"/>
      <c r="R264" s="283"/>
      <c r="S264" s="283"/>
      <c r="T264" s="283"/>
      <c r="U264" s="283"/>
      <c r="V264" s="283"/>
      <c r="W264" s="283"/>
      <c r="X264" s="283"/>
      <c r="Y264" s="283"/>
      <c r="Z264" s="283"/>
      <c r="AA264" s="283"/>
      <c r="AB264" s="283"/>
      <c r="AC264" s="283"/>
      <c r="AD264" s="283"/>
      <c r="AE264" s="283"/>
      <c r="AF264" s="283"/>
      <c r="AG264" s="283"/>
      <c r="AH264" s="283"/>
      <c r="AI264" s="283"/>
      <c r="AJ264" s="283"/>
      <c r="AK264" s="283"/>
      <c r="AL264" s="283"/>
      <c r="AM264" s="283"/>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283"/>
      <c r="BL264" s="283"/>
      <c r="BM264" s="283"/>
      <c r="BN264" s="283"/>
      <c r="BO264" s="283"/>
      <c r="BP264" s="283"/>
      <c r="BQ264" s="283"/>
      <c r="BR264" s="283"/>
      <c r="BS264" s="283"/>
      <c r="BT264" s="283"/>
      <c r="BU264" s="283"/>
      <c r="BV264" s="283"/>
      <c r="BW264" s="283"/>
      <c r="BX264" s="283"/>
      <c r="BY264" s="283"/>
      <c r="BZ264" s="283"/>
      <c r="CA264" s="283"/>
      <c r="CB264" s="283"/>
      <c r="CC264" s="283"/>
      <c r="CD264" s="283"/>
      <c r="CE264" s="283"/>
      <c r="CF264" s="283"/>
      <c r="CG264" s="283"/>
      <c r="CH264" s="283"/>
      <c r="CI264" s="283"/>
      <c r="CJ264" s="283"/>
      <c r="CK264" s="283"/>
      <c r="CL264" s="283"/>
      <c r="CM264" s="283"/>
      <c r="CN264" s="283"/>
      <c r="CO264" s="283"/>
      <c r="CP264" s="283"/>
      <c r="CQ264" s="283"/>
      <c r="CR264" s="283"/>
      <c r="CS264" s="283"/>
      <c r="CT264" s="283"/>
      <c r="CU264" s="283"/>
      <c r="CV264" s="283"/>
      <c r="CW264" s="283"/>
      <c r="CX264" s="283"/>
      <c r="CY264" s="283"/>
      <c r="CZ264" s="283"/>
      <c r="DA264" s="283"/>
      <c r="DB264" s="283"/>
      <c r="DC264" s="283"/>
      <c r="DD264" s="283"/>
      <c r="DE264" s="283"/>
      <c r="DF264" s="283"/>
      <c r="DG264" s="283"/>
      <c r="DH264" s="283"/>
      <c r="DI264" s="283"/>
      <c r="DJ264" s="283"/>
      <c r="DK264" s="283"/>
      <c r="DL264" s="283"/>
      <c r="DM264" s="283"/>
      <c r="DN264" s="283"/>
      <c r="DO264" s="283"/>
      <c r="DP264" s="283"/>
      <c r="DQ264" s="283"/>
      <c r="DR264" s="283"/>
      <c r="DS264" s="283"/>
      <c r="DT264" s="283"/>
      <c r="DU264" s="283"/>
      <c r="DV264" s="283"/>
      <c r="DW264" s="283"/>
      <c r="DX264" s="283"/>
      <c r="DY264" s="283"/>
      <c r="DZ264" s="283"/>
      <c r="EA264" s="283"/>
      <c r="EB264" s="283"/>
      <c r="EC264" s="283"/>
      <c r="ED264" s="283"/>
      <c r="EE264" s="283"/>
      <c r="EF264" s="283"/>
      <c r="EG264" s="283"/>
    </row>
    <row r="265" spans="2:137" s="305" customFormat="1">
      <c r="B265" s="204"/>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c r="BN265" s="283"/>
      <c r="BO265" s="283"/>
      <c r="BP265" s="283"/>
      <c r="BQ265" s="283"/>
      <c r="BR265" s="283"/>
      <c r="BS265" s="283"/>
      <c r="BT265" s="283"/>
      <c r="BU265" s="283"/>
      <c r="BV265" s="283"/>
      <c r="BW265" s="283"/>
      <c r="BX265" s="283"/>
      <c r="BY265" s="283"/>
      <c r="BZ265" s="283"/>
      <c r="CA265" s="283"/>
      <c r="CB265" s="283"/>
      <c r="CC265" s="283"/>
      <c r="CD265" s="283"/>
      <c r="CE265" s="283"/>
      <c r="CF265" s="283"/>
      <c r="CG265" s="283"/>
      <c r="CH265" s="283"/>
      <c r="CI265" s="283"/>
      <c r="CJ265" s="283"/>
      <c r="CK265" s="283"/>
      <c r="CL265" s="283"/>
      <c r="CM265" s="283"/>
      <c r="CN265" s="283"/>
      <c r="CO265" s="283"/>
      <c r="CP265" s="283"/>
      <c r="CQ265" s="283"/>
      <c r="CR265" s="283"/>
      <c r="CS265" s="283"/>
      <c r="CT265" s="283"/>
      <c r="CU265" s="283"/>
      <c r="CV265" s="283"/>
      <c r="CW265" s="283"/>
      <c r="CX265" s="283"/>
      <c r="CY265" s="283"/>
      <c r="CZ265" s="283"/>
      <c r="DA265" s="283"/>
      <c r="DB265" s="283"/>
      <c r="DC265" s="283"/>
      <c r="DD265" s="283"/>
      <c r="DE265" s="283"/>
      <c r="DF265" s="283"/>
      <c r="DG265" s="283"/>
      <c r="DH265" s="283"/>
      <c r="DI265" s="283"/>
      <c r="DJ265" s="283"/>
      <c r="DK265" s="283"/>
      <c r="DL265" s="283"/>
      <c r="DM265" s="283"/>
      <c r="DN265" s="283"/>
      <c r="DO265" s="283"/>
      <c r="DP265" s="283"/>
      <c r="DQ265" s="283"/>
      <c r="DR265" s="283"/>
      <c r="DS265" s="283"/>
      <c r="DT265" s="283"/>
      <c r="DU265" s="283"/>
      <c r="DV265" s="283"/>
      <c r="DW265" s="283"/>
      <c r="DX265" s="283"/>
      <c r="DY265" s="283"/>
      <c r="DZ265" s="283"/>
      <c r="EA265" s="283"/>
      <c r="EB265" s="283"/>
      <c r="EC265" s="283"/>
      <c r="ED265" s="283"/>
      <c r="EE265" s="283"/>
      <c r="EF265" s="283"/>
      <c r="EG265" s="283"/>
    </row>
    <row r="266" spans="2:137" s="305" customFormat="1">
      <c r="B266" s="204"/>
      <c r="J266" s="283"/>
      <c r="K266" s="283"/>
      <c r="L266" s="283"/>
      <c r="M266" s="283"/>
      <c r="N266" s="283"/>
      <c r="O266" s="283"/>
      <c r="P266" s="283"/>
      <c r="Q266" s="283"/>
      <c r="R266" s="283"/>
      <c r="S266" s="283"/>
      <c r="T266" s="283"/>
      <c r="U266" s="283"/>
      <c r="V266" s="283"/>
      <c r="W266" s="283"/>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c r="BN266" s="283"/>
      <c r="BO266" s="283"/>
      <c r="BP266" s="283"/>
      <c r="BQ266" s="283"/>
      <c r="BR266" s="283"/>
      <c r="BS266" s="283"/>
      <c r="BT266" s="283"/>
      <c r="BU266" s="283"/>
      <c r="BV266" s="283"/>
      <c r="BW266" s="283"/>
      <c r="BX266" s="283"/>
      <c r="BY266" s="283"/>
      <c r="BZ266" s="283"/>
      <c r="CA266" s="283"/>
      <c r="CB266" s="283"/>
      <c r="CC266" s="283"/>
      <c r="CD266" s="283"/>
      <c r="CE266" s="283"/>
      <c r="CF266" s="283"/>
      <c r="CG266" s="283"/>
      <c r="CH266" s="283"/>
      <c r="CI266" s="283"/>
      <c r="CJ266" s="283"/>
      <c r="CK266" s="283"/>
      <c r="CL266" s="283"/>
      <c r="CM266" s="283"/>
      <c r="CN266" s="283"/>
      <c r="CO266" s="283"/>
      <c r="CP266" s="283"/>
      <c r="CQ266" s="283"/>
      <c r="CR266" s="283"/>
      <c r="CS266" s="283"/>
      <c r="CT266" s="283"/>
      <c r="CU266" s="283"/>
      <c r="CV266" s="283"/>
      <c r="CW266" s="283"/>
      <c r="CX266" s="283"/>
      <c r="CY266" s="283"/>
      <c r="CZ266" s="283"/>
      <c r="DA266" s="283"/>
      <c r="DB266" s="283"/>
      <c r="DC266" s="283"/>
      <c r="DD266" s="283"/>
      <c r="DE266" s="283"/>
      <c r="DF266" s="283"/>
      <c r="DG266" s="283"/>
      <c r="DH266" s="283"/>
      <c r="DI266" s="283"/>
      <c r="DJ266" s="283"/>
      <c r="DK266" s="283"/>
      <c r="DL266" s="283"/>
      <c r="DM266" s="283"/>
      <c r="DN266" s="283"/>
      <c r="DO266" s="283"/>
      <c r="DP266" s="283"/>
      <c r="DQ266" s="283"/>
      <c r="DR266" s="283"/>
      <c r="DS266" s="283"/>
      <c r="DT266" s="283"/>
      <c r="DU266" s="283"/>
      <c r="DV266" s="283"/>
      <c r="DW266" s="283"/>
      <c r="DX266" s="283"/>
      <c r="DY266" s="283"/>
      <c r="DZ266" s="283"/>
      <c r="EA266" s="283"/>
      <c r="EB266" s="283"/>
      <c r="EC266" s="283"/>
      <c r="ED266" s="283"/>
      <c r="EE266" s="283"/>
      <c r="EF266" s="283"/>
      <c r="EG266" s="283"/>
    </row>
    <row r="267" spans="2:137" s="305" customFormat="1">
      <c r="B267" s="204"/>
      <c r="J267" s="283"/>
      <c r="K267" s="283"/>
      <c r="L267" s="283"/>
      <c r="M267" s="283"/>
      <c r="N267" s="283"/>
      <c r="O267" s="283"/>
      <c r="P267" s="283"/>
      <c r="Q267" s="283"/>
      <c r="R267" s="283"/>
      <c r="S267" s="283"/>
      <c r="T267" s="283"/>
      <c r="U267" s="283"/>
      <c r="V267" s="283"/>
      <c r="W267" s="283"/>
      <c r="X267" s="283"/>
      <c r="Y267" s="283"/>
      <c r="Z267" s="283"/>
      <c r="AA267" s="283"/>
      <c r="AB267" s="283"/>
      <c r="AC267" s="283"/>
      <c r="AD267" s="283"/>
      <c r="AE267" s="283"/>
      <c r="AF267" s="283"/>
      <c r="AG267" s="283"/>
      <c r="AH267" s="283"/>
      <c r="AI267" s="283"/>
      <c r="AJ267" s="283"/>
      <c r="AK267" s="283"/>
      <c r="AL267" s="283"/>
      <c r="AM267" s="283"/>
      <c r="AN267" s="283"/>
      <c r="AO267" s="283"/>
      <c r="AP267" s="283"/>
      <c r="AQ267" s="283"/>
      <c r="AR267" s="283"/>
      <c r="AS267" s="283"/>
      <c r="AT267" s="283"/>
      <c r="AU267" s="283"/>
      <c r="AV267" s="283"/>
      <c r="AW267" s="283"/>
      <c r="AX267" s="283"/>
      <c r="AY267" s="283"/>
      <c r="AZ267" s="283"/>
      <c r="BA267" s="283"/>
      <c r="BB267" s="283"/>
      <c r="BC267" s="283"/>
      <c r="BD267" s="283"/>
      <c r="BE267" s="283"/>
      <c r="BF267" s="283"/>
      <c r="BG267" s="283"/>
      <c r="BH267" s="283"/>
      <c r="BI267" s="283"/>
      <c r="BJ267" s="283"/>
      <c r="BK267" s="283"/>
      <c r="BL267" s="283"/>
      <c r="BM267" s="283"/>
      <c r="BN267" s="283"/>
      <c r="BO267" s="283"/>
      <c r="BP267" s="283"/>
      <c r="BQ267" s="283"/>
      <c r="BR267" s="283"/>
      <c r="BS267" s="283"/>
      <c r="BT267" s="283"/>
      <c r="BU267" s="283"/>
      <c r="BV267" s="283"/>
      <c r="BW267" s="283"/>
      <c r="BX267" s="283"/>
      <c r="BY267" s="283"/>
      <c r="BZ267" s="283"/>
      <c r="CA267" s="283"/>
      <c r="CB267" s="283"/>
      <c r="CC267" s="283"/>
      <c r="CD267" s="283"/>
      <c r="CE267" s="283"/>
      <c r="CF267" s="283"/>
      <c r="CG267" s="283"/>
      <c r="CH267" s="283"/>
      <c r="CI267" s="283"/>
      <c r="CJ267" s="283"/>
      <c r="CK267" s="283"/>
      <c r="CL267" s="283"/>
      <c r="CM267" s="283"/>
      <c r="CN267" s="283"/>
      <c r="CO267" s="283"/>
      <c r="CP267" s="283"/>
      <c r="CQ267" s="283"/>
      <c r="CR267" s="283"/>
      <c r="CS267" s="283"/>
      <c r="CT267" s="283"/>
      <c r="CU267" s="283"/>
      <c r="CV267" s="283"/>
      <c r="CW267" s="283"/>
      <c r="CX267" s="283"/>
      <c r="CY267" s="283"/>
      <c r="CZ267" s="283"/>
      <c r="DA267" s="283"/>
      <c r="DB267" s="283"/>
      <c r="DC267" s="283"/>
      <c r="DD267" s="283"/>
      <c r="DE267" s="283"/>
      <c r="DF267" s="283"/>
      <c r="DG267" s="283"/>
      <c r="DH267" s="283"/>
      <c r="DI267" s="283"/>
      <c r="DJ267" s="283"/>
      <c r="DK267" s="283"/>
      <c r="DL267" s="283"/>
      <c r="DM267" s="283"/>
      <c r="DN267" s="283"/>
      <c r="DO267" s="283"/>
      <c r="DP267" s="283"/>
      <c r="DQ267" s="283"/>
      <c r="DR267" s="283"/>
      <c r="DS267" s="283"/>
      <c r="DT267" s="283"/>
      <c r="DU267" s="283"/>
      <c r="DV267" s="283"/>
      <c r="DW267" s="283"/>
      <c r="DX267" s="283"/>
      <c r="DY267" s="283"/>
      <c r="DZ267" s="283"/>
      <c r="EA267" s="283"/>
      <c r="EB267" s="283"/>
      <c r="EC267" s="283"/>
      <c r="ED267" s="283"/>
      <c r="EE267" s="283"/>
      <c r="EF267" s="283"/>
      <c r="EG267" s="283"/>
    </row>
    <row r="268" spans="2:137" s="305" customFormat="1">
      <c r="B268" s="204"/>
      <c r="J268" s="283"/>
      <c r="K268" s="283"/>
      <c r="L268" s="283"/>
      <c r="M268" s="283"/>
      <c r="N268" s="283"/>
      <c r="O268" s="283"/>
      <c r="P268" s="283"/>
      <c r="Q268" s="283"/>
      <c r="R268" s="283"/>
      <c r="S268" s="283"/>
      <c r="T268" s="283"/>
      <c r="U268" s="283"/>
      <c r="V268" s="283"/>
      <c r="W268" s="283"/>
      <c r="X268" s="283"/>
      <c r="Y268" s="283"/>
      <c r="Z268" s="283"/>
      <c r="AA268" s="283"/>
      <c r="AB268" s="283"/>
      <c r="AC268" s="283"/>
      <c r="AD268" s="283"/>
      <c r="AE268" s="283"/>
      <c r="AF268" s="283"/>
      <c r="AG268" s="283"/>
      <c r="AH268" s="283"/>
      <c r="AI268" s="283"/>
      <c r="AJ268" s="283"/>
      <c r="AK268" s="283"/>
      <c r="AL268" s="283"/>
      <c r="AM268" s="283"/>
      <c r="AN268" s="283"/>
      <c r="AO268" s="283"/>
      <c r="AP268" s="283"/>
      <c r="AQ268" s="283"/>
      <c r="AR268" s="283"/>
      <c r="AS268" s="283"/>
      <c r="AT268" s="283"/>
      <c r="AU268" s="283"/>
      <c r="AV268" s="283"/>
      <c r="AW268" s="283"/>
      <c r="AX268" s="283"/>
      <c r="AY268" s="283"/>
      <c r="AZ268" s="283"/>
      <c r="BA268" s="283"/>
      <c r="BB268" s="283"/>
      <c r="BC268" s="283"/>
      <c r="BD268" s="283"/>
      <c r="BE268" s="283"/>
      <c r="BF268" s="283"/>
      <c r="BG268" s="283"/>
      <c r="BH268" s="283"/>
      <c r="BI268" s="283"/>
      <c r="BJ268" s="283"/>
      <c r="BK268" s="283"/>
      <c r="BL268" s="283"/>
      <c r="BM268" s="283"/>
      <c r="BN268" s="283"/>
      <c r="BO268" s="283"/>
      <c r="BP268" s="283"/>
      <c r="BQ268" s="283"/>
      <c r="BR268" s="283"/>
      <c r="BS268" s="283"/>
      <c r="BT268" s="283"/>
      <c r="BU268" s="283"/>
      <c r="BV268" s="283"/>
      <c r="BW268" s="283"/>
      <c r="BX268" s="283"/>
      <c r="BY268" s="283"/>
      <c r="BZ268" s="283"/>
      <c r="CA268" s="283"/>
      <c r="CB268" s="283"/>
      <c r="CC268" s="283"/>
      <c r="CD268" s="283"/>
      <c r="CE268" s="283"/>
      <c r="CF268" s="283"/>
      <c r="CG268" s="283"/>
      <c r="CH268" s="283"/>
      <c r="CI268" s="283"/>
      <c r="CJ268" s="283"/>
      <c r="CK268" s="283"/>
      <c r="CL268" s="283"/>
      <c r="CM268" s="283"/>
      <c r="CN268" s="283"/>
      <c r="CO268" s="283"/>
      <c r="CP268" s="283"/>
      <c r="CQ268" s="283"/>
      <c r="CR268" s="283"/>
      <c r="CS268" s="283"/>
      <c r="CT268" s="283"/>
      <c r="CU268" s="283"/>
      <c r="CV268" s="283"/>
      <c r="CW268" s="283"/>
      <c r="CX268" s="283"/>
      <c r="CY268" s="283"/>
      <c r="CZ268" s="283"/>
      <c r="DA268" s="283"/>
      <c r="DB268" s="283"/>
      <c r="DC268" s="283"/>
      <c r="DD268" s="283"/>
      <c r="DE268" s="283"/>
      <c r="DF268" s="283"/>
      <c r="DG268" s="283"/>
      <c r="DH268" s="283"/>
      <c r="DI268" s="283"/>
      <c r="DJ268" s="283"/>
      <c r="DK268" s="283"/>
      <c r="DL268" s="283"/>
      <c r="DM268" s="283"/>
      <c r="DN268" s="283"/>
      <c r="DO268" s="283"/>
      <c r="DP268" s="283"/>
      <c r="DQ268" s="283"/>
      <c r="DR268" s="283"/>
      <c r="DS268" s="283"/>
      <c r="DT268" s="283"/>
      <c r="DU268" s="283"/>
      <c r="DV268" s="283"/>
      <c r="DW268" s="283"/>
      <c r="DX268" s="283"/>
      <c r="DY268" s="283"/>
      <c r="DZ268" s="283"/>
      <c r="EA268" s="283"/>
      <c r="EB268" s="283"/>
      <c r="EC268" s="283"/>
      <c r="ED268" s="283"/>
      <c r="EE268" s="283"/>
      <c r="EF268" s="283"/>
      <c r="EG268" s="283"/>
    </row>
    <row r="269" spans="2:137" s="305" customFormat="1">
      <c r="B269" s="204"/>
      <c r="J269" s="283"/>
      <c r="K269" s="283"/>
      <c r="L269" s="283"/>
      <c r="M269" s="283"/>
      <c r="N269" s="283"/>
      <c r="O269" s="283"/>
      <c r="P269" s="283"/>
      <c r="Q269" s="283"/>
      <c r="R269" s="283"/>
      <c r="S269" s="283"/>
      <c r="T269" s="283"/>
      <c r="U269" s="283"/>
      <c r="V269" s="283"/>
      <c r="W269" s="283"/>
      <c r="X269" s="283"/>
      <c r="Y269" s="283"/>
      <c r="Z269" s="283"/>
      <c r="AA269" s="283"/>
      <c r="AB269" s="283"/>
      <c r="AC269" s="283"/>
      <c r="AD269" s="283"/>
      <c r="AE269" s="283"/>
      <c r="AF269" s="283"/>
      <c r="AG269" s="283"/>
      <c r="AH269" s="283"/>
      <c r="AI269" s="283"/>
      <c r="AJ269" s="283"/>
      <c r="AK269" s="283"/>
      <c r="AL269" s="283"/>
      <c r="AM269" s="283"/>
      <c r="AN269" s="283"/>
      <c r="AO269" s="283"/>
      <c r="AP269" s="283"/>
      <c r="AQ269" s="283"/>
      <c r="AR269" s="283"/>
      <c r="AS269" s="283"/>
      <c r="AT269" s="283"/>
      <c r="AU269" s="283"/>
      <c r="AV269" s="283"/>
      <c r="AW269" s="283"/>
      <c r="AX269" s="283"/>
      <c r="AY269" s="283"/>
      <c r="AZ269" s="283"/>
      <c r="BA269" s="283"/>
      <c r="BB269" s="283"/>
      <c r="BC269" s="283"/>
      <c r="BD269" s="283"/>
      <c r="BE269" s="283"/>
      <c r="BF269" s="283"/>
      <c r="BG269" s="283"/>
      <c r="BH269" s="283"/>
      <c r="BI269" s="283"/>
      <c r="BJ269" s="283"/>
      <c r="BK269" s="283"/>
      <c r="BL269" s="283"/>
      <c r="BM269" s="283"/>
      <c r="BN269" s="283"/>
      <c r="BO269" s="283"/>
      <c r="BP269" s="283"/>
      <c r="BQ269" s="283"/>
      <c r="BR269" s="283"/>
      <c r="BS269" s="283"/>
      <c r="BT269" s="283"/>
      <c r="BU269" s="283"/>
      <c r="BV269" s="283"/>
      <c r="BW269" s="283"/>
      <c r="BX269" s="283"/>
      <c r="BY269" s="283"/>
      <c r="BZ269" s="283"/>
      <c r="CA269" s="283"/>
      <c r="CB269" s="283"/>
      <c r="CC269" s="283"/>
      <c r="CD269" s="283"/>
      <c r="CE269" s="283"/>
      <c r="CF269" s="283"/>
      <c r="CG269" s="283"/>
      <c r="CH269" s="283"/>
      <c r="CI269" s="283"/>
      <c r="CJ269" s="283"/>
      <c r="CK269" s="283"/>
      <c r="CL269" s="283"/>
      <c r="CM269" s="283"/>
      <c r="CN269" s="283"/>
      <c r="CO269" s="283"/>
      <c r="CP269" s="283"/>
      <c r="CQ269" s="283"/>
      <c r="CR269" s="283"/>
      <c r="CS269" s="283"/>
      <c r="CT269" s="283"/>
      <c r="CU269" s="283"/>
      <c r="CV269" s="283"/>
      <c r="CW269" s="283"/>
      <c r="CX269" s="283"/>
      <c r="CY269" s="283"/>
      <c r="CZ269" s="283"/>
      <c r="DA269" s="283"/>
      <c r="DB269" s="283"/>
      <c r="DC269" s="283"/>
      <c r="DD269" s="283"/>
      <c r="DE269" s="283"/>
      <c r="DF269" s="283"/>
      <c r="DG269" s="283"/>
      <c r="DH269" s="283"/>
      <c r="DI269" s="283"/>
      <c r="DJ269" s="283"/>
      <c r="DK269" s="283"/>
      <c r="DL269" s="283"/>
      <c r="DM269" s="283"/>
      <c r="DN269" s="283"/>
      <c r="DO269" s="283"/>
      <c r="DP269" s="283"/>
      <c r="DQ269" s="283"/>
      <c r="DR269" s="283"/>
      <c r="DS269" s="283"/>
      <c r="DT269" s="283"/>
      <c r="DU269" s="283"/>
      <c r="DV269" s="283"/>
      <c r="DW269" s="283"/>
      <c r="DX269" s="283"/>
      <c r="DY269" s="283"/>
      <c r="DZ269" s="283"/>
      <c r="EA269" s="283"/>
      <c r="EB269" s="283"/>
      <c r="EC269" s="283"/>
      <c r="ED269" s="283"/>
      <c r="EE269" s="283"/>
      <c r="EF269" s="283"/>
      <c r="EG269" s="283"/>
    </row>
    <row r="270" spans="2:137" s="305" customFormat="1">
      <c r="B270" s="204"/>
      <c r="J270" s="283"/>
      <c r="K270" s="283"/>
      <c r="L270" s="283"/>
      <c r="M270" s="283"/>
      <c r="N270" s="283"/>
      <c r="O270" s="283"/>
      <c r="P270" s="283"/>
      <c r="Q270" s="283"/>
      <c r="R270" s="283"/>
      <c r="S270" s="283"/>
      <c r="T270" s="283"/>
      <c r="U270" s="283"/>
      <c r="V270" s="283"/>
      <c r="W270" s="283"/>
      <c r="X270" s="283"/>
      <c r="Y270" s="283"/>
      <c r="Z270" s="283"/>
      <c r="AA270" s="283"/>
      <c r="AB270" s="283"/>
      <c r="AC270" s="283"/>
      <c r="AD270" s="283"/>
      <c r="AE270" s="283"/>
      <c r="AF270" s="283"/>
      <c r="AG270" s="283"/>
      <c r="AH270" s="283"/>
      <c r="AI270" s="283"/>
      <c r="AJ270" s="283"/>
      <c r="AK270" s="283"/>
      <c r="AL270" s="283"/>
      <c r="AM270" s="283"/>
      <c r="AN270" s="283"/>
      <c r="AO270" s="283"/>
      <c r="AP270" s="283"/>
      <c r="AQ270" s="283"/>
      <c r="AR270" s="283"/>
      <c r="AS270" s="283"/>
      <c r="AT270" s="283"/>
      <c r="AU270" s="283"/>
      <c r="AV270" s="283"/>
      <c r="AW270" s="283"/>
      <c r="AX270" s="283"/>
      <c r="AY270" s="283"/>
      <c r="AZ270" s="283"/>
      <c r="BA270" s="283"/>
      <c r="BB270" s="283"/>
      <c r="BC270" s="283"/>
      <c r="BD270" s="283"/>
      <c r="BE270" s="283"/>
      <c r="BF270" s="283"/>
      <c r="BG270" s="283"/>
      <c r="BH270" s="283"/>
      <c r="BI270" s="283"/>
      <c r="BJ270" s="283"/>
      <c r="BK270" s="283"/>
      <c r="BL270" s="283"/>
      <c r="BM270" s="283"/>
      <c r="BN270" s="283"/>
      <c r="BO270" s="283"/>
      <c r="BP270" s="283"/>
      <c r="BQ270" s="283"/>
      <c r="BR270" s="283"/>
      <c r="BS270" s="283"/>
      <c r="BT270" s="283"/>
      <c r="BU270" s="283"/>
      <c r="BV270" s="283"/>
      <c r="BW270" s="283"/>
      <c r="BX270" s="283"/>
      <c r="BY270" s="283"/>
      <c r="BZ270" s="283"/>
      <c r="CA270" s="283"/>
      <c r="CB270" s="283"/>
      <c r="CC270" s="283"/>
      <c r="CD270" s="283"/>
      <c r="CE270" s="283"/>
      <c r="CF270" s="283"/>
      <c r="CG270" s="283"/>
      <c r="CH270" s="283"/>
      <c r="CI270" s="283"/>
      <c r="CJ270" s="283"/>
      <c r="CK270" s="283"/>
      <c r="CL270" s="283"/>
      <c r="CM270" s="283"/>
      <c r="CN270" s="283"/>
      <c r="CO270" s="283"/>
      <c r="CP270" s="283"/>
      <c r="CQ270" s="283"/>
      <c r="CR270" s="283"/>
      <c r="CS270" s="283"/>
      <c r="CT270" s="283"/>
      <c r="CU270" s="283"/>
      <c r="CV270" s="283"/>
      <c r="CW270" s="283"/>
      <c r="CX270" s="283"/>
      <c r="CY270" s="283"/>
      <c r="CZ270" s="283"/>
      <c r="DA270" s="283"/>
      <c r="DB270" s="283"/>
      <c r="DC270" s="283"/>
      <c r="DD270" s="283"/>
      <c r="DE270" s="283"/>
      <c r="DF270" s="283"/>
      <c r="DG270" s="283"/>
      <c r="DH270" s="283"/>
      <c r="DI270" s="283"/>
      <c r="DJ270" s="283"/>
      <c r="DK270" s="283"/>
      <c r="DL270" s="283"/>
      <c r="DM270" s="283"/>
      <c r="DN270" s="283"/>
      <c r="DO270" s="283"/>
      <c r="DP270" s="283"/>
      <c r="DQ270" s="283"/>
      <c r="DR270" s="283"/>
      <c r="DS270" s="283"/>
      <c r="DT270" s="283"/>
      <c r="DU270" s="283"/>
      <c r="DV270" s="283"/>
      <c r="DW270" s="283"/>
      <c r="DX270" s="283"/>
      <c r="DY270" s="283"/>
      <c r="DZ270" s="283"/>
      <c r="EA270" s="283"/>
      <c r="EB270" s="283"/>
      <c r="EC270" s="283"/>
      <c r="ED270" s="283"/>
      <c r="EE270" s="283"/>
      <c r="EF270" s="283"/>
      <c r="EG270" s="283"/>
    </row>
    <row r="271" spans="2:137" s="305" customFormat="1">
      <c r="B271" s="204"/>
      <c r="J271" s="283"/>
      <c r="K271" s="283"/>
      <c r="L271" s="283"/>
      <c r="M271" s="283"/>
      <c r="N271" s="283"/>
      <c r="O271" s="283"/>
      <c r="P271" s="283"/>
      <c r="Q271" s="283"/>
      <c r="R271" s="283"/>
      <c r="S271" s="283"/>
      <c r="T271" s="283"/>
      <c r="U271" s="283"/>
      <c r="V271" s="283"/>
      <c r="W271" s="283"/>
      <c r="X271" s="283"/>
      <c r="Y271" s="283"/>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283"/>
      <c r="BX271" s="283"/>
      <c r="BY271" s="283"/>
      <c r="BZ271" s="283"/>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283"/>
      <c r="DL271" s="283"/>
      <c r="DM271" s="283"/>
      <c r="DN271" s="283"/>
      <c r="DO271" s="283"/>
      <c r="DP271" s="283"/>
      <c r="DQ271" s="283"/>
      <c r="DR271" s="283"/>
      <c r="DS271" s="283"/>
      <c r="DT271" s="283"/>
      <c r="DU271" s="283"/>
      <c r="DV271" s="283"/>
      <c r="DW271" s="283"/>
      <c r="DX271" s="283"/>
      <c r="DY271" s="283"/>
      <c r="DZ271" s="283"/>
      <c r="EA271" s="283"/>
      <c r="EB271" s="283"/>
      <c r="EC271" s="283"/>
      <c r="ED271" s="283"/>
      <c r="EE271" s="283"/>
      <c r="EF271" s="283"/>
      <c r="EG271" s="283"/>
    </row>
    <row r="272" spans="2:137" s="305" customFormat="1">
      <c r="B272" s="204"/>
      <c r="J272" s="283"/>
      <c r="K272" s="283"/>
      <c r="L272" s="283"/>
      <c r="M272" s="283"/>
      <c r="N272" s="283"/>
      <c r="O272" s="283"/>
      <c r="P272" s="283"/>
      <c r="Q272" s="283"/>
      <c r="R272" s="283"/>
      <c r="S272" s="283"/>
      <c r="T272" s="283"/>
      <c r="U272" s="283"/>
      <c r="V272" s="283"/>
      <c r="W272" s="283"/>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283"/>
      <c r="DL272" s="283"/>
      <c r="DM272" s="283"/>
      <c r="DN272" s="283"/>
      <c r="DO272" s="283"/>
      <c r="DP272" s="283"/>
      <c r="DQ272" s="283"/>
      <c r="DR272" s="283"/>
      <c r="DS272" s="283"/>
      <c r="DT272" s="283"/>
      <c r="DU272" s="283"/>
      <c r="DV272" s="283"/>
      <c r="DW272" s="283"/>
      <c r="DX272" s="283"/>
      <c r="DY272" s="283"/>
      <c r="DZ272" s="283"/>
      <c r="EA272" s="283"/>
      <c r="EB272" s="283"/>
      <c r="EC272" s="283"/>
      <c r="ED272" s="283"/>
      <c r="EE272" s="283"/>
      <c r="EF272" s="283"/>
      <c r="EG272" s="283"/>
    </row>
    <row r="273" spans="2:137" s="305" customFormat="1">
      <c r="B273" s="204"/>
      <c r="J273" s="283"/>
      <c r="K273" s="283"/>
      <c r="L273" s="283"/>
      <c r="M273" s="283"/>
      <c r="N273" s="283"/>
      <c r="O273" s="283"/>
      <c r="P273" s="283"/>
      <c r="Q273" s="283"/>
      <c r="R273" s="283"/>
      <c r="S273" s="283"/>
      <c r="T273" s="283"/>
      <c r="U273" s="283"/>
      <c r="V273" s="283"/>
      <c r="W273" s="283"/>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c r="BN273" s="283"/>
      <c r="BO273" s="283"/>
      <c r="BP273" s="283"/>
      <c r="BQ273" s="283"/>
      <c r="BR273" s="283"/>
      <c r="BS273" s="283"/>
      <c r="BT273" s="283"/>
      <c r="BU273" s="283"/>
      <c r="BV273" s="283"/>
      <c r="BW273" s="283"/>
      <c r="BX273" s="283"/>
      <c r="BY273" s="283"/>
      <c r="BZ273" s="283"/>
      <c r="CA273" s="283"/>
      <c r="CB273" s="283"/>
      <c r="CC273" s="283"/>
      <c r="CD273" s="283"/>
      <c r="CE273" s="283"/>
      <c r="CF273" s="283"/>
      <c r="CG273" s="283"/>
      <c r="CH273" s="283"/>
      <c r="CI273" s="283"/>
      <c r="CJ273" s="283"/>
      <c r="CK273" s="283"/>
      <c r="CL273" s="283"/>
      <c r="CM273" s="283"/>
      <c r="CN273" s="283"/>
      <c r="CO273" s="283"/>
      <c r="CP273" s="283"/>
      <c r="CQ273" s="283"/>
      <c r="CR273" s="283"/>
      <c r="CS273" s="283"/>
      <c r="CT273" s="283"/>
      <c r="CU273" s="283"/>
      <c r="CV273" s="283"/>
      <c r="CW273" s="283"/>
      <c r="CX273" s="283"/>
      <c r="CY273" s="283"/>
      <c r="CZ273" s="283"/>
      <c r="DA273" s="283"/>
      <c r="DB273" s="283"/>
      <c r="DC273" s="283"/>
      <c r="DD273" s="283"/>
      <c r="DE273" s="283"/>
      <c r="DF273" s="283"/>
      <c r="DG273" s="283"/>
      <c r="DH273" s="283"/>
      <c r="DI273" s="283"/>
      <c r="DJ273" s="283"/>
      <c r="DK273" s="283"/>
      <c r="DL273" s="283"/>
      <c r="DM273" s="283"/>
      <c r="DN273" s="283"/>
      <c r="DO273" s="283"/>
      <c r="DP273" s="283"/>
      <c r="DQ273" s="283"/>
      <c r="DR273" s="283"/>
      <c r="DS273" s="283"/>
      <c r="DT273" s="283"/>
      <c r="DU273" s="283"/>
      <c r="DV273" s="283"/>
      <c r="DW273" s="283"/>
      <c r="DX273" s="283"/>
      <c r="DY273" s="283"/>
      <c r="DZ273" s="283"/>
      <c r="EA273" s="283"/>
      <c r="EB273" s="283"/>
      <c r="EC273" s="283"/>
      <c r="ED273" s="283"/>
      <c r="EE273" s="283"/>
      <c r="EF273" s="283"/>
      <c r="EG273" s="283"/>
    </row>
    <row r="274" spans="2:137" s="305" customFormat="1">
      <c r="B274" s="204"/>
      <c r="J274" s="283"/>
      <c r="K274" s="283"/>
      <c r="L274" s="283"/>
      <c r="M274" s="283"/>
      <c r="N274" s="283"/>
      <c r="O274" s="283"/>
      <c r="P274" s="283"/>
      <c r="Q274" s="283"/>
      <c r="R274" s="283"/>
      <c r="S274" s="283"/>
      <c r="T274" s="283"/>
      <c r="U274" s="283"/>
      <c r="V274" s="283"/>
      <c r="W274" s="283"/>
      <c r="X274" s="283"/>
      <c r="Y274" s="283"/>
      <c r="Z274" s="283"/>
      <c r="AA274" s="283"/>
      <c r="AB274" s="283"/>
      <c r="AC274" s="283"/>
      <c r="AD274" s="283"/>
      <c r="AE274" s="283"/>
      <c r="AF274" s="283"/>
      <c r="AG274" s="283"/>
      <c r="AH274" s="283"/>
      <c r="AI274" s="283"/>
      <c r="AJ274" s="283"/>
      <c r="AK274" s="283"/>
      <c r="AL274" s="283"/>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283"/>
      <c r="BL274" s="283"/>
      <c r="BM274" s="283"/>
      <c r="BN274" s="283"/>
      <c r="BO274" s="283"/>
      <c r="BP274" s="283"/>
      <c r="BQ274" s="283"/>
      <c r="BR274" s="283"/>
      <c r="BS274" s="283"/>
      <c r="BT274" s="283"/>
      <c r="BU274" s="283"/>
      <c r="BV274" s="283"/>
      <c r="BW274" s="283"/>
      <c r="BX274" s="283"/>
      <c r="BY274" s="283"/>
      <c r="BZ274" s="283"/>
      <c r="CA274" s="283"/>
      <c r="CB274" s="283"/>
      <c r="CC274" s="283"/>
      <c r="CD274" s="283"/>
      <c r="CE274" s="283"/>
      <c r="CF274" s="283"/>
      <c r="CG274" s="283"/>
      <c r="CH274" s="283"/>
      <c r="CI274" s="283"/>
      <c r="CJ274" s="283"/>
      <c r="CK274" s="283"/>
      <c r="CL274" s="283"/>
      <c r="CM274" s="283"/>
      <c r="CN274" s="283"/>
      <c r="CO274" s="283"/>
      <c r="CP274" s="283"/>
      <c r="CQ274" s="283"/>
      <c r="CR274" s="283"/>
      <c r="CS274" s="283"/>
      <c r="CT274" s="283"/>
      <c r="CU274" s="283"/>
      <c r="CV274" s="283"/>
      <c r="CW274" s="283"/>
      <c r="CX274" s="283"/>
      <c r="CY274" s="283"/>
      <c r="CZ274" s="283"/>
      <c r="DA274" s="283"/>
      <c r="DB274" s="283"/>
      <c r="DC274" s="283"/>
      <c r="DD274" s="283"/>
      <c r="DE274" s="283"/>
      <c r="DF274" s="283"/>
      <c r="DG274" s="283"/>
      <c r="DH274" s="283"/>
      <c r="DI274" s="283"/>
      <c r="DJ274" s="283"/>
      <c r="DK274" s="283"/>
      <c r="DL274" s="283"/>
      <c r="DM274" s="283"/>
      <c r="DN274" s="283"/>
      <c r="DO274" s="283"/>
      <c r="DP274" s="283"/>
      <c r="DQ274" s="283"/>
      <c r="DR274" s="283"/>
      <c r="DS274" s="283"/>
      <c r="DT274" s="283"/>
      <c r="DU274" s="283"/>
      <c r="DV274" s="283"/>
      <c r="DW274" s="283"/>
      <c r="DX274" s="283"/>
      <c r="DY274" s="283"/>
      <c r="DZ274" s="283"/>
      <c r="EA274" s="283"/>
      <c r="EB274" s="283"/>
      <c r="EC274" s="283"/>
      <c r="ED274" s="283"/>
      <c r="EE274" s="283"/>
      <c r="EF274" s="283"/>
      <c r="EG274" s="283"/>
    </row>
    <row r="275" spans="2:137" s="305" customFormat="1">
      <c r="B275" s="204"/>
      <c r="J275" s="283"/>
      <c r="K275" s="283"/>
      <c r="L275" s="283"/>
      <c r="M275" s="283"/>
      <c r="N275" s="283"/>
      <c r="O275" s="283"/>
      <c r="P275" s="283"/>
      <c r="Q275" s="283"/>
      <c r="R275" s="283"/>
      <c r="S275" s="283"/>
      <c r="T275" s="283"/>
      <c r="U275" s="283"/>
      <c r="V275" s="283"/>
      <c r="W275" s="283"/>
      <c r="X275" s="283"/>
      <c r="Y275" s="283"/>
      <c r="Z275" s="283"/>
      <c r="AA275" s="283"/>
      <c r="AB275" s="283"/>
      <c r="AC275" s="283"/>
      <c r="AD275" s="283"/>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c r="BM275" s="283"/>
      <c r="BN275" s="283"/>
      <c r="BO275" s="283"/>
      <c r="BP275" s="283"/>
      <c r="BQ275" s="283"/>
      <c r="BR275" s="283"/>
      <c r="BS275" s="283"/>
      <c r="BT275" s="283"/>
      <c r="BU275" s="283"/>
      <c r="BV275" s="283"/>
      <c r="BW275" s="283"/>
      <c r="BX275" s="283"/>
      <c r="BY275" s="283"/>
      <c r="BZ275" s="283"/>
      <c r="CA275" s="283"/>
      <c r="CB275" s="283"/>
      <c r="CC275" s="283"/>
      <c r="CD275" s="283"/>
      <c r="CE275" s="283"/>
      <c r="CF275" s="283"/>
      <c r="CG275" s="283"/>
      <c r="CH275" s="283"/>
      <c r="CI275" s="283"/>
      <c r="CJ275" s="283"/>
      <c r="CK275" s="283"/>
      <c r="CL275" s="283"/>
      <c r="CM275" s="283"/>
      <c r="CN275" s="283"/>
      <c r="CO275" s="283"/>
      <c r="CP275" s="283"/>
      <c r="CQ275" s="283"/>
      <c r="CR275" s="283"/>
      <c r="CS275" s="283"/>
      <c r="CT275" s="283"/>
      <c r="CU275" s="283"/>
      <c r="CV275" s="283"/>
      <c r="CW275" s="283"/>
      <c r="CX275" s="283"/>
      <c r="CY275" s="283"/>
      <c r="CZ275" s="283"/>
      <c r="DA275" s="283"/>
      <c r="DB275" s="283"/>
      <c r="DC275" s="283"/>
      <c r="DD275" s="283"/>
      <c r="DE275" s="283"/>
      <c r="DF275" s="283"/>
      <c r="DG275" s="283"/>
      <c r="DH275" s="283"/>
      <c r="DI275" s="283"/>
      <c r="DJ275" s="283"/>
      <c r="DK275" s="283"/>
      <c r="DL275" s="283"/>
      <c r="DM275" s="283"/>
      <c r="DN275" s="283"/>
      <c r="DO275" s="283"/>
      <c r="DP275" s="283"/>
      <c r="DQ275" s="283"/>
      <c r="DR275" s="283"/>
      <c r="DS275" s="283"/>
      <c r="DT275" s="283"/>
      <c r="DU275" s="283"/>
      <c r="DV275" s="283"/>
      <c r="DW275" s="283"/>
      <c r="DX275" s="283"/>
      <c r="DY275" s="283"/>
      <c r="DZ275" s="283"/>
      <c r="EA275" s="283"/>
      <c r="EB275" s="283"/>
      <c r="EC275" s="283"/>
      <c r="ED275" s="283"/>
      <c r="EE275" s="283"/>
      <c r="EF275" s="283"/>
      <c r="EG275" s="283"/>
    </row>
    <row r="276" spans="2:137" s="305" customFormat="1">
      <c r="B276" s="204"/>
      <c r="J276" s="283"/>
      <c r="K276" s="283"/>
      <c r="L276" s="283"/>
      <c r="M276" s="283"/>
      <c r="N276" s="283"/>
      <c r="O276" s="283"/>
      <c r="P276" s="283"/>
      <c r="Q276" s="283"/>
      <c r="R276" s="283"/>
      <c r="S276" s="283"/>
      <c r="T276" s="283"/>
      <c r="U276" s="283"/>
      <c r="V276" s="283"/>
      <c r="W276" s="283"/>
      <c r="X276" s="283"/>
      <c r="Y276" s="283"/>
      <c r="Z276" s="283"/>
      <c r="AA276" s="283"/>
      <c r="AB276" s="283"/>
      <c r="AC276" s="283"/>
      <c r="AD276" s="283"/>
      <c r="AE276" s="283"/>
      <c r="AF276" s="283"/>
      <c r="AG276" s="283"/>
      <c r="AH276" s="283"/>
      <c r="AI276" s="283"/>
      <c r="AJ276" s="283"/>
      <c r="AK276" s="283"/>
      <c r="AL276" s="283"/>
      <c r="AM276" s="283"/>
      <c r="AN276" s="283"/>
      <c r="AO276" s="283"/>
      <c r="AP276" s="283"/>
      <c r="AQ276" s="283"/>
      <c r="AR276" s="283"/>
      <c r="AS276" s="283"/>
      <c r="AT276" s="283"/>
      <c r="AU276" s="283"/>
      <c r="AV276" s="283"/>
      <c r="AW276" s="283"/>
      <c r="AX276" s="283"/>
      <c r="AY276" s="283"/>
      <c r="AZ276" s="283"/>
      <c r="BA276" s="283"/>
      <c r="BB276" s="283"/>
      <c r="BC276" s="283"/>
      <c r="BD276" s="283"/>
      <c r="BE276" s="283"/>
      <c r="BF276" s="283"/>
      <c r="BG276" s="283"/>
      <c r="BH276" s="283"/>
      <c r="BI276" s="283"/>
      <c r="BJ276" s="283"/>
      <c r="BK276" s="283"/>
      <c r="BL276" s="283"/>
      <c r="BM276" s="283"/>
      <c r="BN276" s="283"/>
      <c r="BO276" s="283"/>
      <c r="BP276" s="283"/>
      <c r="BQ276" s="283"/>
      <c r="BR276" s="283"/>
      <c r="BS276" s="283"/>
      <c r="BT276" s="283"/>
      <c r="BU276" s="283"/>
      <c r="BV276" s="283"/>
      <c r="BW276" s="283"/>
      <c r="BX276" s="283"/>
      <c r="BY276" s="283"/>
      <c r="BZ276" s="283"/>
      <c r="CA276" s="283"/>
      <c r="CB276" s="283"/>
      <c r="CC276" s="283"/>
      <c r="CD276" s="283"/>
      <c r="CE276" s="283"/>
      <c r="CF276" s="283"/>
      <c r="CG276" s="283"/>
      <c r="CH276" s="283"/>
      <c r="CI276" s="283"/>
      <c r="CJ276" s="283"/>
      <c r="CK276" s="283"/>
      <c r="CL276" s="283"/>
      <c r="CM276" s="283"/>
      <c r="CN276" s="283"/>
      <c r="CO276" s="283"/>
      <c r="CP276" s="283"/>
      <c r="CQ276" s="283"/>
      <c r="CR276" s="283"/>
      <c r="CS276" s="283"/>
      <c r="CT276" s="283"/>
      <c r="CU276" s="283"/>
      <c r="CV276" s="283"/>
      <c r="CW276" s="283"/>
      <c r="CX276" s="283"/>
      <c r="CY276" s="283"/>
      <c r="CZ276" s="283"/>
      <c r="DA276" s="283"/>
      <c r="DB276" s="283"/>
      <c r="DC276" s="283"/>
      <c r="DD276" s="283"/>
      <c r="DE276" s="283"/>
      <c r="DF276" s="283"/>
      <c r="DG276" s="283"/>
      <c r="DH276" s="283"/>
      <c r="DI276" s="283"/>
      <c r="DJ276" s="283"/>
      <c r="DK276" s="283"/>
      <c r="DL276" s="283"/>
      <c r="DM276" s="283"/>
      <c r="DN276" s="283"/>
      <c r="DO276" s="283"/>
      <c r="DP276" s="283"/>
      <c r="DQ276" s="283"/>
      <c r="DR276" s="283"/>
      <c r="DS276" s="283"/>
      <c r="DT276" s="283"/>
      <c r="DU276" s="283"/>
      <c r="DV276" s="283"/>
      <c r="DW276" s="283"/>
      <c r="DX276" s="283"/>
      <c r="DY276" s="283"/>
      <c r="DZ276" s="283"/>
      <c r="EA276" s="283"/>
      <c r="EB276" s="283"/>
      <c r="EC276" s="283"/>
      <c r="ED276" s="283"/>
      <c r="EE276" s="283"/>
      <c r="EF276" s="283"/>
      <c r="EG276" s="283"/>
    </row>
    <row r="277" spans="2:137" s="305" customFormat="1">
      <c r="B277" s="204"/>
      <c r="J277" s="283"/>
      <c r="K277" s="283"/>
      <c r="L277" s="283"/>
      <c r="M277" s="283"/>
      <c r="N277" s="283"/>
      <c r="O277" s="283"/>
      <c r="P277" s="283"/>
      <c r="Q277" s="283"/>
      <c r="R277" s="283"/>
      <c r="S277" s="283"/>
      <c r="T277" s="283"/>
      <c r="U277" s="283"/>
      <c r="V277" s="283"/>
      <c r="W277" s="283"/>
      <c r="X277" s="283"/>
      <c r="Y277" s="283"/>
      <c r="Z277" s="283"/>
      <c r="AA277" s="283"/>
      <c r="AB277" s="283"/>
      <c r="AC277" s="283"/>
      <c r="AD277" s="283"/>
      <c r="AE277" s="283"/>
      <c r="AF277" s="283"/>
      <c r="AG277" s="283"/>
      <c r="AH277" s="283"/>
      <c r="AI277" s="283"/>
      <c r="AJ277" s="283"/>
      <c r="AK277" s="283"/>
      <c r="AL277" s="283"/>
      <c r="AM277" s="283"/>
      <c r="AN277" s="283"/>
      <c r="AO277" s="283"/>
      <c r="AP277" s="283"/>
      <c r="AQ277" s="283"/>
      <c r="AR277" s="283"/>
      <c r="AS277" s="283"/>
      <c r="AT277" s="283"/>
      <c r="AU277" s="283"/>
      <c r="AV277" s="283"/>
      <c r="AW277" s="283"/>
      <c r="AX277" s="283"/>
      <c r="AY277" s="283"/>
      <c r="AZ277" s="283"/>
      <c r="BA277" s="283"/>
      <c r="BB277" s="283"/>
      <c r="BC277" s="283"/>
      <c r="BD277" s="283"/>
      <c r="BE277" s="283"/>
      <c r="BF277" s="283"/>
      <c r="BG277" s="283"/>
      <c r="BH277" s="283"/>
      <c r="BI277" s="283"/>
      <c r="BJ277" s="283"/>
      <c r="BK277" s="283"/>
      <c r="BL277" s="283"/>
      <c r="BM277" s="283"/>
      <c r="BN277" s="283"/>
      <c r="BO277" s="283"/>
      <c r="BP277" s="283"/>
      <c r="BQ277" s="283"/>
      <c r="BR277" s="283"/>
      <c r="BS277" s="283"/>
      <c r="BT277" s="283"/>
      <c r="BU277" s="283"/>
      <c r="BV277" s="283"/>
      <c r="BW277" s="283"/>
      <c r="BX277" s="283"/>
      <c r="BY277" s="283"/>
      <c r="BZ277" s="283"/>
      <c r="CA277" s="283"/>
      <c r="CB277" s="283"/>
      <c r="CC277" s="283"/>
      <c r="CD277" s="283"/>
      <c r="CE277" s="283"/>
      <c r="CF277" s="283"/>
      <c r="CG277" s="283"/>
      <c r="CH277" s="283"/>
      <c r="CI277" s="283"/>
      <c r="CJ277" s="283"/>
      <c r="CK277" s="283"/>
      <c r="CL277" s="283"/>
      <c r="CM277" s="283"/>
      <c r="CN277" s="283"/>
      <c r="CO277" s="283"/>
      <c r="CP277" s="283"/>
      <c r="CQ277" s="283"/>
      <c r="CR277" s="283"/>
      <c r="CS277" s="283"/>
      <c r="CT277" s="283"/>
      <c r="CU277" s="283"/>
      <c r="CV277" s="283"/>
      <c r="CW277" s="283"/>
      <c r="CX277" s="283"/>
      <c r="CY277" s="283"/>
      <c r="CZ277" s="283"/>
      <c r="DA277" s="283"/>
      <c r="DB277" s="283"/>
      <c r="DC277" s="283"/>
      <c r="DD277" s="283"/>
      <c r="DE277" s="283"/>
      <c r="DF277" s="283"/>
      <c r="DG277" s="283"/>
      <c r="DH277" s="283"/>
      <c r="DI277" s="283"/>
      <c r="DJ277" s="283"/>
      <c r="DK277" s="283"/>
      <c r="DL277" s="283"/>
      <c r="DM277" s="283"/>
      <c r="DN277" s="283"/>
      <c r="DO277" s="283"/>
      <c r="DP277" s="283"/>
      <c r="DQ277" s="283"/>
      <c r="DR277" s="283"/>
      <c r="DS277" s="283"/>
      <c r="DT277" s="283"/>
      <c r="DU277" s="283"/>
      <c r="DV277" s="283"/>
      <c r="DW277" s="283"/>
      <c r="DX277" s="283"/>
      <c r="DY277" s="283"/>
      <c r="DZ277" s="283"/>
      <c r="EA277" s="283"/>
      <c r="EB277" s="283"/>
      <c r="EC277" s="283"/>
      <c r="ED277" s="283"/>
      <c r="EE277" s="283"/>
      <c r="EF277" s="283"/>
      <c r="EG277" s="283"/>
    </row>
    <row r="278" spans="2:137" s="305" customFormat="1">
      <c r="B278" s="204"/>
      <c r="J278" s="283"/>
      <c r="K278" s="283"/>
      <c r="L278" s="283"/>
      <c r="M278" s="283"/>
      <c r="N278" s="283"/>
      <c r="O278" s="283"/>
      <c r="P278" s="283"/>
      <c r="Q278" s="283"/>
      <c r="R278" s="283"/>
      <c r="S278" s="283"/>
      <c r="T278" s="283"/>
      <c r="U278" s="283"/>
      <c r="V278" s="283"/>
      <c r="W278" s="283"/>
      <c r="X278" s="283"/>
      <c r="Y278" s="283"/>
      <c r="Z278" s="283"/>
      <c r="AA278" s="283"/>
      <c r="AB278" s="283"/>
      <c r="AC278" s="283"/>
      <c r="AD278" s="283"/>
      <c r="AE278" s="283"/>
      <c r="AF278" s="283"/>
      <c r="AG278" s="283"/>
      <c r="AH278" s="283"/>
      <c r="AI278" s="283"/>
      <c r="AJ278" s="283"/>
      <c r="AK278" s="283"/>
      <c r="AL278" s="283"/>
      <c r="AM278" s="283"/>
      <c r="AN278" s="283"/>
      <c r="AO278" s="283"/>
      <c r="AP278" s="283"/>
      <c r="AQ278" s="283"/>
      <c r="AR278" s="283"/>
      <c r="AS278" s="283"/>
      <c r="AT278" s="283"/>
      <c r="AU278" s="283"/>
      <c r="AV278" s="283"/>
      <c r="AW278" s="283"/>
      <c r="AX278" s="283"/>
      <c r="AY278" s="283"/>
      <c r="AZ278" s="283"/>
      <c r="BA278" s="283"/>
      <c r="BB278" s="283"/>
      <c r="BC278" s="283"/>
      <c r="BD278" s="283"/>
      <c r="BE278" s="283"/>
      <c r="BF278" s="283"/>
      <c r="BG278" s="283"/>
      <c r="BH278" s="283"/>
      <c r="BI278" s="283"/>
      <c r="BJ278" s="283"/>
      <c r="BK278" s="283"/>
      <c r="BL278" s="283"/>
      <c r="BM278" s="283"/>
      <c r="BN278" s="283"/>
      <c r="BO278" s="283"/>
      <c r="BP278" s="283"/>
      <c r="BQ278" s="283"/>
      <c r="BR278" s="283"/>
      <c r="BS278" s="283"/>
      <c r="BT278" s="283"/>
      <c r="BU278" s="283"/>
      <c r="BV278" s="283"/>
      <c r="BW278" s="283"/>
      <c r="BX278" s="283"/>
      <c r="BY278" s="283"/>
      <c r="BZ278" s="283"/>
      <c r="CA278" s="283"/>
      <c r="CB278" s="283"/>
      <c r="CC278" s="283"/>
      <c r="CD278" s="283"/>
      <c r="CE278" s="283"/>
      <c r="CF278" s="283"/>
      <c r="CG278" s="283"/>
      <c r="CH278" s="283"/>
      <c r="CI278" s="283"/>
      <c r="CJ278" s="283"/>
      <c r="CK278" s="283"/>
      <c r="CL278" s="283"/>
      <c r="CM278" s="283"/>
      <c r="CN278" s="283"/>
      <c r="CO278" s="283"/>
      <c r="CP278" s="283"/>
      <c r="CQ278" s="283"/>
      <c r="CR278" s="283"/>
      <c r="CS278" s="283"/>
      <c r="CT278" s="283"/>
      <c r="CU278" s="283"/>
      <c r="CV278" s="283"/>
      <c r="CW278" s="283"/>
      <c r="CX278" s="283"/>
      <c r="CY278" s="283"/>
      <c r="CZ278" s="283"/>
      <c r="DA278" s="283"/>
      <c r="DB278" s="283"/>
      <c r="DC278" s="283"/>
      <c r="DD278" s="283"/>
      <c r="DE278" s="283"/>
      <c r="DF278" s="283"/>
      <c r="DG278" s="283"/>
      <c r="DH278" s="283"/>
      <c r="DI278" s="283"/>
      <c r="DJ278" s="283"/>
      <c r="DK278" s="283"/>
      <c r="DL278" s="283"/>
      <c r="DM278" s="283"/>
      <c r="DN278" s="283"/>
      <c r="DO278" s="283"/>
      <c r="DP278" s="283"/>
      <c r="DQ278" s="283"/>
      <c r="DR278" s="283"/>
      <c r="DS278" s="283"/>
      <c r="DT278" s="283"/>
      <c r="DU278" s="283"/>
      <c r="DV278" s="283"/>
      <c r="DW278" s="283"/>
      <c r="DX278" s="283"/>
      <c r="DY278" s="283"/>
      <c r="DZ278" s="283"/>
      <c r="EA278" s="283"/>
      <c r="EB278" s="283"/>
      <c r="EC278" s="283"/>
      <c r="ED278" s="283"/>
      <c r="EE278" s="283"/>
      <c r="EF278" s="283"/>
      <c r="EG278" s="283"/>
    </row>
    <row r="279" spans="2:137" s="305" customFormat="1">
      <c r="B279" s="204"/>
      <c r="J279" s="283"/>
      <c r="K279" s="283"/>
      <c r="L279" s="283"/>
      <c r="M279" s="283"/>
      <c r="N279" s="283"/>
      <c r="O279" s="283"/>
      <c r="P279" s="283"/>
      <c r="Q279" s="283"/>
      <c r="R279" s="283"/>
      <c r="S279" s="283"/>
      <c r="T279" s="283"/>
      <c r="U279" s="283"/>
      <c r="V279" s="283"/>
      <c r="W279" s="283"/>
      <c r="X279" s="283"/>
      <c r="Y279" s="283"/>
      <c r="Z279" s="283"/>
      <c r="AA279" s="283"/>
      <c r="AB279" s="283"/>
      <c r="AC279" s="283"/>
      <c r="AD279" s="283"/>
      <c r="AE279" s="283"/>
      <c r="AF279" s="283"/>
      <c r="AG279" s="283"/>
      <c r="AH279" s="283"/>
      <c r="AI279" s="283"/>
      <c r="AJ279" s="283"/>
      <c r="AK279" s="283"/>
      <c r="AL279" s="283"/>
      <c r="AM279" s="283"/>
      <c r="AN279" s="283"/>
      <c r="AO279" s="283"/>
      <c r="AP279" s="283"/>
      <c r="AQ279" s="283"/>
      <c r="AR279" s="283"/>
      <c r="AS279" s="283"/>
      <c r="AT279" s="283"/>
      <c r="AU279" s="283"/>
      <c r="AV279" s="283"/>
      <c r="AW279" s="283"/>
      <c r="AX279" s="283"/>
      <c r="AY279" s="283"/>
      <c r="AZ279" s="283"/>
      <c r="BA279" s="283"/>
      <c r="BB279" s="283"/>
      <c r="BC279" s="283"/>
      <c r="BD279" s="283"/>
      <c r="BE279" s="283"/>
      <c r="BF279" s="283"/>
      <c r="BG279" s="283"/>
      <c r="BH279" s="283"/>
      <c r="BI279" s="283"/>
      <c r="BJ279" s="283"/>
      <c r="BK279" s="283"/>
      <c r="BL279" s="283"/>
      <c r="BM279" s="283"/>
      <c r="BN279" s="283"/>
      <c r="BO279" s="283"/>
      <c r="BP279" s="283"/>
      <c r="BQ279" s="283"/>
      <c r="BR279" s="283"/>
      <c r="BS279" s="283"/>
      <c r="BT279" s="283"/>
      <c r="BU279" s="283"/>
      <c r="BV279" s="283"/>
      <c r="BW279" s="283"/>
      <c r="BX279" s="283"/>
      <c r="BY279" s="283"/>
      <c r="BZ279" s="283"/>
      <c r="CA279" s="283"/>
      <c r="CB279" s="283"/>
      <c r="CC279" s="283"/>
      <c r="CD279" s="283"/>
      <c r="CE279" s="283"/>
      <c r="CF279" s="283"/>
      <c r="CG279" s="283"/>
      <c r="CH279" s="283"/>
      <c r="CI279" s="283"/>
      <c r="CJ279" s="283"/>
      <c r="CK279" s="283"/>
      <c r="CL279" s="283"/>
      <c r="CM279" s="283"/>
      <c r="CN279" s="283"/>
      <c r="CO279" s="283"/>
      <c r="CP279" s="283"/>
      <c r="CQ279" s="283"/>
      <c r="CR279" s="283"/>
      <c r="CS279" s="283"/>
      <c r="CT279" s="283"/>
      <c r="CU279" s="283"/>
      <c r="CV279" s="283"/>
      <c r="CW279" s="283"/>
      <c r="CX279" s="283"/>
      <c r="CY279" s="283"/>
      <c r="CZ279" s="283"/>
      <c r="DA279" s="283"/>
      <c r="DB279" s="283"/>
      <c r="DC279" s="283"/>
      <c r="DD279" s="283"/>
      <c r="DE279" s="283"/>
      <c r="DF279" s="283"/>
      <c r="DG279" s="283"/>
      <c r="DH279" s="283"/>
      <c r="DI279" s="283"/>
      <c r="DJ279" s="283"/>
      <c r="DK279" s="283"/>
      <c r="DL279" s="283"/>
      <c r="DM279" s="283"/>
      <c r="DN279" s="283"/>
      <c r="DO279" s="283"/>
      <c r="DP279" s="283"/>
      <c r="DQ279" s="283"/>
      <c r="DR279" s="283"/>
      <c r="DS279" s="283"/>
      <c r="DT279" s="283"/>
      <c r="DU279" s="283"/>
      <c r="DV279" s="283"/>
      <c r="DW279" s="283"/>
      <c r="DX279" s="283"/>
      <c r="DY279" s="283"/>
      <c r="DZ279" s="283"/>
      <c r="EA279" s="283"/>
      <c r="EB279" s="283"/>
      <c r="EC279" s="283"/>
      <c r="ED279" s="283"/>
      <c r="EE279" s="283"/>
      <c r="EF279" s="283"/>
      <c r="EG279" s="283"/>
    </row>
    <row r="280" spans="2:137" s="305" customFormat="1">
      <c r="B280" s="204"/>
      <c r="J280" s="283"/>
      <c r="K280" s="283"/>
      <c r="L280" s="283"/>
      <c r="M280" s="283"/>
      <c r="N280" s="283"/>
      <c r="O280" s="283"/>
      <c r="P280" s="283"/>
      <c r="Q280" s="283"/>
      <c r="R280" s="283"/>
      <c r="S280" s="283"/>
      <c r="T280" s="283"/>
      <c r="U280" s="283"/>
      <c r="V280" s="283"/>
      <c r="W280" s="283"/>
      <c r="X280" s="283"/>
      <c r="Y280" s="283"/>
      <c r="Z280" s="283"/>
      <c r="AA280" s="283"/>
      <c r="AB280" s="283"/>
      <c r="AC280" s="283"/>
      <c r="AD280" s="283"/>
      <c r="AE280" s="283"/>
      <c r="AF280" s="283"/>
      <c r="AG280" s="283"/>
      <c r="AH280" s="283"/>
      <c r="AI280" s="283"/>
      <c r="AJ280" s="283"/>
      <c r="AK280" s="283"/>
      <c r="AL280" s="283"/>
      <c r="AM280" s="283"/>
      <c r="AN280" s="283"/>
      <c r="AO280" s="283"/>
      <c r="AP280" s="283"/>
      <c r="AQ280" s="283"/>
      <c r="AR280" s="283"/>
      <c r="AS280" s="283"/>
      <c r="AT280" s="283"/>
      <c r="AU280" s="283"/>
      <c r="AV280" s="283"/>
      <c r="AW280" s="283"/>
      <c r="AX280" s="283"/>
      <c r="AY280" s="283"/>
      <c r="AZ280" s="283"/>
      <c r="BA280" s="283"/>
      <c r="BB280" s="283"/>
      <c r="BC280" s="283"/>
      <c r="BD280" s="283"/>
      <c r="BE280" s="283"/>
      <c r="BF280" s="283"/>
      <c r="BG280" s="283"/>
      <c r="BH280" s="283"/>
      <c r="BI280" s="283"/>
      <c r="BJ280" s="283"/>
      <c r="BK280" s="283"/>
      <c r="BL280" s="283"/>
      <c r="BM280" s="283"/>
      <c r="BN280" s="283"/>
      <c r="BO280" s="283"/>
      <c r="BP280" s="283"/>
      <c r="BQ280" s="283"/>
      <c r="BR280" s="283"/>
      <c r="BS280" s="283"/>
      <c r="BT280" s="283"/>
      <c r="BU280" s="283"/>
      <c r="BV280" s="283"/>
      <c r="BW280" s="283"/>
      <c r="BX280" s="283"/>
      <c r="BY280" s="283"/>
      <c r="BZ280" s="283"/>
      <c r="CA280" s="283"/>
      <c r="CB280" s="283"/>
      <c r="CC280" s="283"/>
      <c r="CD280" s="283"/>
      <c r="CE280" s="283"/>
      <c r="CF280" s="283"/>
      <c r="CG280" s="283"/>
      <c r="CH280" s="283"/>
      <c r="CI280" s="283"/>
      <c r="CJ280" s="283"/>
      <c r="CK280" s="283"/>
      <c r="CL280" s="283"/>
      <c r="CM280" s="283"/>
      <c r="CN280" s="283"/>
      <c r="CO280" s="283"/>
      <c r="CP280" s="283"/>
      <c r="CQ280" s="283"/>
      <c r="CR280" s="283"/>
      <c r="CS280" s="283"/>
      <c r="CT280" s="283"/>
      <c r="CU280" s="283"/>
      <c r="CV280" s="283"/>
      <c r="CW280" s="283"/>
      <c r="CX280" s="283"/>
      <c r="CY280" s="283"/>
      <c r="CZ280" s="283"/>
      <c r="DA280" s="283"/>
      <c r="DB280" s="283"/>
      <c r="DC280" s="283"/>
      <c r="DD280" s="283"/>
      <c r="DE280" s="283"/>
      <c r="DF280" s="283"/>
      <c r="DG280" s="283"/>
      <c r="DH280" s="283"/>
      <c r="DI280" s="283"/>
      <c r="DJ280" s="283"/>
      <c r="DK280" s="283"/>
      <c r="DL280" s="283"/>
      <c r="DM280" s="283"/>
      <c r="DN280" s="283"/>
      <c r="DO280" s="283"/>
      <c r="DP280" s="283"/>
      <c r="DQ280" s="283"/>
      <c r="DR280" s="283"/>
      <c r="DS280" s="283"/>
      <c r="DT280" s="283"/>
      <c r="DU280" s="283"/>
      <c r="DV280" s="283"/>
      <c r="DW280" s="283"/>
      <c r="DX280" s="283"/>
      <c r="DY280" s="283"/>
      <c r="DZ280" s="283"/>
      <c r="EA280" s="283"/>
      <c r="EB280" s="283"/>
      <c r="EC280" s="283"/>
      <c r="ED280" s="283"/>
      <c r="EE280" s="283"/>
      <c r="EF280" s="283"/>
      <c r="EG280" s="283"/>
    </row>
    <row r="281" spans="2:137" s="305" customFormat="1">
      <c r="B281" s="204"/>
      <c r="J281" s="283"/>
      <c r="K281" s="283"/>
      <c r="L281" s="283"/>
      <c r="M281" s="283"/>
      <c r="N281" s="283"/>
      <c r="O281" s="283"/>
      <c r="P281" s="283"/>
      <c r="Q281" s="283"/>
      <c r="R281" s="283"/>
      <c r="S281" s="283"/>
      <c r="T281" s="283"/>
      <c r="U281" s="283"/>
      <c r="V281" s="283"/>
      <c r="W281" s="283"/>
      <c r="X281" s="283"/>
      <c r="Y281" s="283"/>
      <c r="Z281" s="283"/>
      <c r="AA281" s="283"/>
      <c r="AB281" s="283"/>
      <c r="AC281" s="283"/>
      <c r="AD281" s="283"/>
      <c r="AE281" s="283"/>
      <c r="AF281" s="283"/>
      <c r="AG281" s="283"/>
      <c r="AH281" s="283"/>
      <c r="AI281" s="283"/>
      <c r="AJ281" s="283"/>
      <c r="AK281" s="283"/>
      <c r="AL281" s="283"/>
      <c r="AM281" s="283"/>
      <c r="AN281" s="283"/>
      <c r="AO281" s="283"/>
      <c r="AP281" s="283"/>
      <c r="AQ281" s="283"/>
      <c r="AR281" s="283"/>
      <c r="AS281" s="283"/>
      <c r="AT281" s="283"/>
      <c r="AU281" s="283"/>
      <c r="AV281" s="283"/>
      <c r="AW281" s="283"/>
      <c r="AX281" s="283"/>
      <c r="AY281" s="283"/>
      <c r="AZ281" s="283"/>
      <c r="BA281" s="283"/>
      <c r="BB281" s="283"/>
      <c r="BC281" s="283"/>
      <c r="BD281" s="283"/>
      <c r="BE281" s="283"/>
      <c r="BF281" s="283"/>
      <c r="BG281" s="283"/>
      <c r="BH281" s="283"/>
      <c r="BI281" s="283"/>
      <c r="BJ281" s="283"/>
      <c r="BK281" s="283"/>
      <c r="BL281" s="283"/>
      <c r="BM281" s="283"/>
      <c r="BN281" s="283"/>
      <c r="BO281" s="283"/>
      <c r="BP281" s="283"/>
      <c r="BQ281" s="283"/>
      <c r="BR281" s="283"/>
      <c r="BS281" s="283"/>
      <c r="BT281" s="283"/>
      <c r="BU281" s="283"/>
      <c r="BV281" s="283"/>
      <c r="BW281" s="283"/>
      <c r="BX281" s="283"/>
      <c r="BY281" s="283"/>
      <c r="BZ281" s="283"/>
      <c r="CA281" s="283"/>
      <c r="CB281" s="283"/>
      <c r="CC281" s="283"/>
      <c r="CD281" s="283"/>
      <c r="CE281" s="283"/>
      <c r="CF281" s="283"/>
      <c r="CG281" s="283"/>
      <c r="CH281" s="283"/>
      <c r="CI281" s="283"/>
      <c r="CJ281" s="283"/>
      <c r="CK281" s="283"/>
      <c r="CL281" s="283"/>
      <c r="CM281" s="283"/>
      <c r="CN281" s="283"/>
      <c r="CO281" s="283"/>
      <c r="CP281" s="283"/>
      <c r="CQ281" s="283"/>
      <c r="CR281" s="283"/>
      <c r="CS281" s="283"/>
      <c r="CT281" s="283"/>
      <c r="CU281" s="283"/>
      <c r="CV281" s="283"/>
      <c r="CW281" s="283"/>
      <c r="CX281" s="283"/>
      <c r="CY281" s="283"/>
      <c r="CZ281" s="283"/>
      <c r="DA281" s="283"/>
      <c r="DB281" s="283"/>
      <c r="DC281" s="283"/>
      <c r="DD281" s="283"/>
      <c r="DE281" s="283"/>
      <c r="DF281" s="283"/>
      <c r="DG281" s="283"/>
      <c r="DH281" s="283"/>
      <c r="DI281" s="283"/>
      <c r="DJ281" s="283"/>
      <c r="DK281" s="283"/>
      <c r="DL281" s="283"/>
      <c r="DM281" s="283"/>
      <c r="DN281" s="283"/>
      <c r="DO281" s="283"/>
      <c r="DP281" s="283"/>
      <c r="DQ281" s="283"/>
      <c r="DR281" s="283"/>
      <c r="DS281" s="283"/>
      <c r="DT281" s="283"/>
      <c r="DU281" s="283"/>
      <c r="DV281" s="283"/>
      <c r="DW281" s="283"/>
      <c r="DX281" s="283"/>
      <c r="DY281" s="283"/>
      <c r="DZ281" s="283"/>
      <c r="EA281" s="283"/>
      <c r="EB281" s="283"/>
      <c r="EC281" s="283"/>
      <c r="ED281" s="283"/>
      <c r="EE281" s="283"/>
      <c r="EF281" s="283"/>
      <c r="EG281" s="283"/>
    </row>
    <row r="282" spans="2:137" s="305" customFormat="1">
      <c r="B282" s="204"/>
      <c r="J282" s="283"/>
      <c r="K282" s="283"/>
      <c r="L282" s="283"/>
      <c r="M282" s="283"/>
      <c r="N282" s="283"/>
      <c r="O282" s="283"/>
      <c r="P282" s="283"/>
      <c r="Q282" s="283"/>
      <c r="R282" s="283"/>
      <c r="S282" s="283"/>
      <c r="T282" s="283"/>
      <c r="U282" s="283"/>
      <c r="V282" s="283"/>
      <c r="W282" s="283"/>
      <c r="X282" s="283"/>
      <c r="Y282" s="283"/>
      <c r="Z282" s="283"/>
      <c r="AA282" s="283"/>
      <c r="AB282" s="283"/>
      <c r="AC282" s="283"/>
      <c r="AD282" s="283"/>
      <c r="AE282" s="283"/>
      <c r="AF282" s="283"/>
      <c r="AG282" s="283"/>
      <c r="AH282" s="283"/>
      <c r="AI282" s="283"/>
      <c r="AJ282" s="283"/>
      <c r="AK282" s="283"/>
      <c r="AL282" s="283"/>
      <c r="AM282" s="283"/>
      <c r="AN282" s="283"/>
      <c r="AO282" s="283"/>
      <c r="AP282" s="283"/>
      <c r="AQ282" s="283"/>
      <c r="AR282" s="283"/>
      <c r="AS282" s="283"/>
      <c r="AT282" s="283"/>
      <c r="AU282" s="283"/>
      <c r="AV282" s="283"/>
      <c r="AW282" s="283"/>
      <c r="AX282" s="283"/>
      <c r="AY282" s="283"/>
      <c r="AZ282" s="283"/>
      <c r="BA282" s="283"/>
      <c r="BB282" s="283"/>
      <c r="BC282" s="283"/>
      <c r="BD282" s="283"/>
      <c r="BE282" s="283"/>
      <c r="BF282" s="283"/>
      <c r="BG282" s="283"/>
      <c r="BH282" s="283"/>
      <c r="BI282" s="283"/>
      <c r="BJ282" s="283"/>
      <c r="BK282" s="283"/>
      <c r="BL282" s="283"/>
      <c r="BM282" s="283"/>
      <c r="BN282" s="283"/>
      <c r="BO282" s="283"/>
      <c r="BP282" s="283"/>
      <c r="BQ282" s="283"/>
      <c r="BR282" s="283"/>
      <c r="BS282" s="283"/>
      <c r="BT282" s="283"/>
      <c r="BU282" s="283"/>
      <c r="BV282" s="283"/>
      <c r="BW282" s="283"/>
      <c r="BX282" s="283"/>
      <c r="BY282" s="283"/>
      <c r="BZ282" s="283"/>
      <c r="CA282" s="283"/>
      <c r="CB282" s="283"/>
      <c r="CC282" s="283"/>
      <c r="CD282" s="283"/>
      <c r="CE282" s="283"/>
      <c r="CF282" s="283"/>
      <c r="CG282" s="283"/>
      <c r="CH282" s="283"/>
      <c r="CI282" s="283"/>
      <c r="CJ282" s="283"/>
      <c r="CK282" s="283"/>
      <c r="CL282" s="283"/>
      <c r="CM282" s="283"/>
      <c r="CN282" s="283"/>
      <c r="CO282" s="283"/>
      <c r="CP282" s="283"/>
      <c r="CQ282" s="283"/>
      <c r="CR282" s="283"/>
      <c r="CS282" s="283"/>
      <c r="CT282" s="283"/>
      <c r="CU282" s="283"/>
      <c r="CV282" s="283"/>
      <c r="CW282" s="283"/>
      <c r="CX282" s="283"/>
      <c r="CY282" s="283"/>
      <c r="CZ282" s="283"/>
      <c r="DA282" s="283"/>
      <c r="DB282" s="283"/>
      <c r="DC282" s="283"/>
      <c r="DD282" s="283"/>
      <c r="DE282" s="283"/>
      <c r="DF282" s="283"/>
      <c r="DG282" s="283"/>
      <c r="DH282" s="283"/>
      <c r="DI282" s="283"/>
      <c r="DJ282" s="283"/>
      <c r="DK282" s="283"/>
      <c r="DL282" s="283"/>
      <c r="DM282" s="283"/>
      <c r="DN282" s="283"/>
      <c r="DO282" s="283"/>
      <c r="DP282" s="283"/>
      <c r="DQ282" s="283"/>
      <c r="DR282" s="283"/>
      <c r="DS282" s="283"/>
      <c r="DT282" s="283"/>
      <c r="DU282" s="283"/>
      <c r="DV282" s="283"/>
      <c r="DW282" s="283"/>
      <c r="DX282" s="283"/>
      <c r="DY282" s="283"/>
      <c r="DZ282" s="283"/>
      <c r="EA282" s="283"/>
      <c r="EB282" s="283"/>
      <c r="EC282" s="283"/>
      <c r="ED282" s="283"/>
      <c r="EE282" s="283"/>
      <c r="EF282" s="283"/>
      <c r="EG282" s="283"/>
    </row>
    <row r="283" spans="2:137" s="305" customFormat="1">
      <c r="B283" s="204"/>
      <c r="J283" s="283"/>
      <c r="K283" s="283"/>
      <c r="L283" s="283"/>
      <c r="M283" s="283"/>
      <c r="N283" s="283"/>
      <c r="O283" s="283"/>
      <c r="P283" s="283"/>
      <c r="Q283" s="283"/>
      <c r="R283" s="283"/>
      <c r="S283" s="283"/>
      <c r="T283" s="283"/>
      <c r="U283" s="283"/>
      <c r="V283" s="283"/>
      <c r="W283" s="283"/>
      <c r="X283" s="283"/>
      <c r="Y283" s="283"/>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283"/>
      <c r="DL283" s="283"/>
      <c r="DM283" s="283"/>
      <c r="DN283" s="283"/>
      <c r="DO283" s="283"/>
      <c r="DP283" s="283"/>
      <c r="DQ283" s="283"/>
      <c r="DR283" s="283"/>
      <c r="DS283" s="283"/>
      <c r="DT283" s="283"/>
      <c r="DU283" s="283"/>
      <c r="DV283" s="283"/>
      <c r="DW283" s="283"/>
      <c r="DX283" s="283"/>
      <c r="DY283" s="283"/>
      <c r="DZ283" s="283"/>
      <c r="EA283" s="283"/>
      <c r="EB283" s="283"/>
      <c r="EC283" s="283"/>
      <c r="ED283" s="283"/>
      <c r="EE283" s="283"/>
      <c r="EF283" s="283"/>
      <c r="EG283" s="283"/>
    </row>
    <row r="284" spans="2:137" s="305" customFormat="1">
      <c r="B284" s="204"/>
      <c r="J284" s="283"/>
      <c r="K284" s="283"/>
      <c r="L284" s="283"/>
      <c r="M284" s="283"/>
      <c r="N284" s="283"/>
      <c r="O284" s="283"/>
      <c r="P284" s="283"/>
      <c r="Q284" s="283"/>
      <c r="R284" s="283"/>
      <c r="S284" s="283"/>
      <c r="T284" s="283"/>
      <c r="U284" s="283"/>
      <c r="V284" s="283"/>
      <c r="W284" s="283"/>
      <c r="X284" s="283"/>
      <c r="Y284" s="283"/>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283"/>
      <c r="DL284" s="283"/>
      <c r="DM284" s="283"/>
      <c r="DN284" s="283"/>
      <c r="DO284" s="283"/>
      <c r="DP284" s="283"/>
      <c r="DQ284" s="283"/>
      <c r="DR284" s="283"/>
      <c r="DS284" s="283"/>
      <c r="DT284" s="283"/>
      <c r="DU284" s="283"/>
      <c r="DV284" s="283"/>
      <c r="DW284" s="283"/>
      <c r="DX284" s="283"/>
      <c r="DY284" s="283"/>
      <c r="DZ284" s="283"/>
      <c r="EA284" s="283"/>
      <c r="EB284" s="283"/>
      <c r="EC284" s="283"/>
      <c r="ED284" s="283"/>
      <c r="EE284" s="283"/>
      <c r="EF284" s="283"/>
      <c r="EG284" s="283"/>
    </row>
    <row r="285" spans="2:137" s="305" customFormat="1">
      <c r="B285" s="204"/>
      <c r="J285" s="283"/>
      <c r="K285" s="283"/>
      <c r="L285" s="283"/>
      <c r="M285" s="283"/>
      <c r="N285" s="283"/>
      <c r="O285" s="283"/>
      <c r="P285" s="283"/>
      <c r="Q285" s="283"/>
      <c r="R285" s="283"/>
      <c r="S285" s="283"/>
      <c r="T285" s="283"/>
      <c r="U285" s="283"/>
      <c r="V285" s="283"/>
      <c r="W285" s="283"/>
      <c r="X285" s="283"/>
      <c r="Y285" s="283"/>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283"/>
      <c r="DL285" s="283"/>
      <c r="DM285" s="283"/>
      <c r="DN285" s="283"/>
      <c r="DO285" s="283"/>
      <c r="DP285" s="283"/>
      <c r="DQ285" s="283"/>
      <c r="DR285" s="283"/>
      <c r="DS285" s="283"/>
      <c r="DT285" s="283"/>
      <c r="DU285" s="283"/>
      <c r="DV285" s="283"/>
      <c r="DW285" s="283"/>
      <c r="DX285" s="283"/>
      <c r="DY285" s="283"/>
      <c r="DZ285" s="283"/>
      <c r="EA285" s="283"/>
      <c r="EB285" s="283"/>
      <c r="EC285" s="283"/>
      <c r="ED285" s="283"/>
      <c r="EE285" s="283"/>
      <c r="EF285" s="283"/>
      <c r="EG285" s="283"/>
    </row>
    <row r="286" spans="2:137" s="305" customFormat="1">
      <c r="B286" s="204"/>
      <c r="J286" s="283"/>
      <c r="K286" s="283"/>
      <c r="L286" s="283"/>
      <c r="M286" s="283"/>
      <c r="N286" s="283"/>
      <c r="O286" s="283"/>
      <c r="P286" s="283"/>
      <c r="Q286" s="283"/>
      <c r="R286" s="283"/>
      <c r="S286" s="283"/>
      <c r="T286" s="283"/>
      <c r="U286" s="283"/>
      <c r="V286" s="283"/>
      <c r="W286" s="283"/>
      <c r="X286" s="283"/>
      <c r="Y286" s="283"/>
      <c r="Z286" s="283"/>
      <c r="AA286" s="283"/>
      <c r="AB286" s="283"/>
      <c r="AC286" s="283"/>
      <c r="AD286" s="283"/>
      <c r="AE286" s="283"/>
      <c r="AF286" s="283"/>
      <c r="AG286" s="283"/>
      <c r="AH286" s="283"/>
      <c r="AI286" s="283"/>
      <c r="AJ286" s="283"/>
      <c r="AK286" s="283"/>
      <c r="AL286" s="283"/>
      <c r="AM286" s="283"/>
      <c r="AN286" s="283"/>
      <c r="AO286" s="283"/>
      <c r="AP286" s="283"/>
      <c r="AQ286" s="283"/>
      <c r="AR286" s="283"/>
      <c r="AS286" s="283"/>
      <c r="AT286" s="283"/>
      <c r="AU286" s="283"/>
      <c r="AV286" s="283"/>
      <c r="AW286" s="283"/>
      <c r="AX286" s="283"/>
      <c r="AY286" s="283"/>
      <c r="AZ286" s="283"/>
      <c r="BA286" s="283"/>
      <c r="BB286" s="283"/>
      <c r="BC286" s="283"/>
      <c r="BD286" s="283"/>
      <c r="BE286" s="283"/>
      <c r="BF286" s="283"/>
      <c r="BG286" s="283"/>
      <c r="BH286" s="283"/>
      <c r="BI286" s="283"/>
      <c r="BJ286" s="283"/>
      <c r="BK286" s="283"/>
      <c r="BL286" s="283"/>
      <c r="BM286" s="283"/>
      <c r="BN286" s="283"/>
      <c r="BO286" s="283"/>
      <c r="BP286" s="283"/>
      <c r="BQ286" s="283"/>
      <c r="BR286" s="283"/>
      <c r="BS286" s="283"/>
      <c r="BT286" s="283"/>
      <c r="BU286" s="283"/>
      <c r="BV286" s="283"/>
      <c r="BW286" s="283"/>
      <c r="BX286" s="283"/>
      <c r="BY286" s="283"/>
      <c r="BZ286" s="283"/>
      <c r="CA286" s="283"/>
      <c r="CB286" s="283"/>
      <c r="CC286" s="283"/>
      <c r="CD286" s="283"/>
      <c r="CE286" s="283"/>
      <c r="CF286" s="283"/>
      <c r="CG286" s="283"/>
      <c r="CH286" s="283"/>
      <c r="CI286" s="283"/>
      <c r="CJ286" s="283"/>
      <c r="CK286" s="283"/>
      <c r="CL286" s="283"/>
      <c r="CM286" s="283"/>
      <c r="CN286" s="283"/>
      <c r="CO286" s="283"/>
      <c r="CP286" s="283"/>
      <c r="CQ286" s="283"/>
      <c r="CR286" s="283"/>
      <c r="CS286" s="283"/>
      <c r="CT286" s="283"/>
      <c r="CU286" s="283"/>
      <c r="CV286" s="283"/>
      <c r="CW286" s="283"/>
      <c r="CX286" s="283"/>
      <c r="CY286" s="283"/>
      <c r="CZ286" s="283"/>
      <c r="DA286" s="283"/>
      <c r="DB286" s="283"/>
      <c r="DC286" s="283"/>
      <c r="DD286" s="283"/>
      <c r="DE286" s="283"/>
      <c r="DF286" s="283"/>
      <c r="DG286" s="283"/>
      <c r="DH286" s="283"/>
      <c r="DI286" s="283"/>
      <c r="DJ286" s="283"/>
      <c r="DK286" s="283"/>
      <c r="DL286" s="283"/>
      <c r="DM286" s="283"/>
      <c r="DN286" s="283"/>
      <c r="DO286" s="283"/>
      <c r="DP286" s="283"/>
      <c r="DQ286" s="283"/>
      <c r="DR286" s="283"/>
      <c r="DS286" s="283"/>
      <c r="DT286" s="283"/>
      <c r="DU286" s="283"/>
      <c r="DV286" s="283"/>
      <c r="DW286" s="283"/>
      <c r="DX286" s="283"/>
      <c r="DY286" s="283"/>
      <c r="DZ286" s="283"/>
      <c r="EA286" s="283"/>
      <c r="EB286" s="283"/>
      <c r="EC286" s="283"/>
      <c r="ED286" s="283"/>
      <c r="EE286" s="283"/>
      <c r="EF286" s="283"/>
      <c r="EG286" s="283"/>
    </row>
    <row r="287" spans="2:137" s="305" customFormat="1">
      <c r="B287" s="204"/>
      <c r="J287" s="283"/>
      <c r="K287" s="283"/>
      <c r="L287" s="283"/>
      <c r="M287" s="283"/>
      <c r="N287" s="283"/>
      <c r="O287" s="283"/>
      <c r="P287" s="283"/>
      <c r="Q287" s="283"/>
      <c r="R287" s="283"/>
      <c r="S287" s="283"/>
      <c r="T287" s="283"/>
      <c r="U287" s="283"/>
      <c r="V287" s="283"/>
      <c r="W287" s="283"/>
      <c r="X287" s="283"/>
      <c r="Y287" s="283"/>
      <c r="Z287" s="283"/>
      <c r="AA287" s="283"/>
      <c r="AB287" s="283"/>
      <c r="AC287" s="283"/>
      <c r="AD287" s="283"/>
      <c r="AE287" s="283"/>
      <c r="AF287" s="283"/>
      <c r="AG287" s="283"/>
      <c r="AH287" s="283"/>
      <c r="AI287" s="283"/>
      <c r="AJ287" s="283"/>
      <c r="AK287" s="283"/>
      <c r="AL287" s="283"/>
      <c r="AM287" s="283"/>
      <c r="AN287" s="283"/>
      <c r="AO287" s="283"/>
      <c r="AP287" s="283"/>
      <c r="AQ287" s="283"/>
      <c r="AR287" s="283"/>
      <c r="AS287" s="283"/>
      <c r="AT287" s="283"/>
      <c r="AU287" s="283"/>
      <c r="AV287" s="283"/>
      <c r="AW287" s="283"/>
      <c r="AX287" s="283"/>
      <c r="AY287" s="283"/>
      <c r="AZ287" s="283"/>
      <c r="BA287" s="283"/>
      <c r="BB287" s="283"/>
      <c r="BC287" s="283"/>
      <c r="BD287" s="283"/>
      <c r="BE287" s="283"/>
      <c r="BF287" s="283"/>
      <c r="BG287" s="283"/>
      <c r="BH287" s="283"/>
      <c r="BI287" s="283"/>
      <c r="BJ287" s="283"/>
      <c r="BK287" s="283"/>
      <c r="BL287" s="283"/>
      <c r="BM287" s="283"/>
      <c r="BN287" s="283"/>
      <c r="BO287" s="283"/>
      <c r="BP287" s="283"/>
      <c r="BQ287" s="283"/>
      <c r="BR287" s="283"/>
      <c r="BS287" s="283"/>
      <c r="BT287" s="283"/>
      <c r="BU287" s="283"/>
      <c r="BV287" s="283"/>
      <c r="BW287" s="283"/>
      <c r="BX287" s="283"/>
      <c r="BY287" s="283"/>
      <c r="BZ287" s="283"/>
      <c r="CA287" s="283"/>
      <c r="CB287" s="283"/>
      <c r="CC287" s="283"/>
      <c r="CD287" s="283"/>
      <c r="CE287" s="283"/>
      <c r="CF287" s="283"/>
      <c r="CG287" s="283"/>
      <c r="CH287" s="283"/>
      <c r="CI287" s="283"/>
      <c r="CJ287" s="283"/>
      <c r="CK287" s="283"/>
      <c r="CL287" s="283"/>
      <c r="CM287" s="283"/>
      <c r="CN287" s="283"/>
      <c r="CO287" s="283"/>
      <c r="CP287" s="283"/>
      <c r="CQ287" s="283"/>
      <c r="CR287" s="283"/>
      <c r="CS287" s="283"/>
      <c r="CT287" s="283"/>
      <c r="CU287" s="283"/>
      <c r="CV287" s="283"/>
      <c r="CW287" s="283"/>
      <c r="CX287" s="283"/>
      <c r="CY287" s="283"/>
      <c r="CZ287" s="283"/>
      <c r="DA287" s="283"/>
      <c r="DB287" s="283"/>
      <c r="DC287" s="283"/>
      <c r="DD287" s="283"/>
      <c r="DE287" s="283"/>
      <c r="DF287" s="283"/>
      <c r="DG287" s="283"/>
      <c r="DH287" s="283"/>
      <c r="DI287" s="283"/>
      <c r="DJ287" s="283"/>
      <c r="DK287" s="283"/>
      <c r="DL287" s="283"/>
      <c r="DM287" s="283"/>
      <c r="DN287" s="283"/>
      <c r="DO287" s="283"/>
      <c r="DP287" s="283"/>
      <c r="DQ287" s="283"/>
      <c r="DR287" s="283"/>
      <c r="DS287" s="283"/>
      <c r="DT287" s="283"/>
      <c r="DU287" s="283"/>
      <c r="DV287" s="283"/>
      <c r="DW287" s="283"/>
      <c r="DX287" s="283"/>
      <c r="DY287" s="283"/>
      <c r="DZ287" s="283"/>
      <c r="EA287" s="283"/>
      <c r="EB287" s="283"/>
      <c r="EC287" s="283"/>
      <c r="ED287" s="283"/>
      <c r="EE287" s="283"/>
      <c r="EF287" s="283"/>
      <c r="EG287" s="283"/>
    </row>
    <row r="288" spans="2:137" s="305" customFormat="1">
      <c r="B288" s="204"/>
      <c r="J288" s="283"/>
      <c r="K288" s="283"/>
      <c r="L288" s="283"/>
      <c r="M288" s="283"/>
      <c r="N288" s="283"/>
      <c r="O288" s="283"/>
      <c r="P288" s="283"/>
      <c r="Q288" s="283"/>
      <c r="R288" s="283"/>
      <c r="S288" s="283"/>
      <c r="T288" s="283"/>
      <c r="U288" s="283"/>
      <c r="V288" s="283"/>
      <c r="W288" s="283"/>
      <c r="X288" s="283"/>
      <c r="Y288" s="283"/>
      <c r="Z288" s="283"/>
      <c r="AA288" s="283"/>
      <c r="AB288" s="283"/>
      <c r="AC288" s="283"/>
      <c r="AD288" s="283"/>
      <c r="AE288" s="283"/>
      <c r="AF288" s="283"/>
      <c r="AG288" s="283"/>
      <c r="AH288" s="283"/>
      <c r="AI288" s="283"/>
      <c r="AJ288" s="283"/>
      <c r="AK288" s="283"/>
      <c r="AL288" s="283"/>
      <c r="AM288" s="283"/>
      <c r="AN288" s="283"/>
      <c r="AO288" s="283"/>
      <c r="AP288" s="283"/>
      <c r="AQ288" s="283"/>
      <c r="AR288" s="283"/>
      <c r="AS288" s="283"/>
      <c r="AT288" s="283"/>
      <c r="AU288" s="283"/>
      <c r="AV288" s="283"/>
      <c r="AW288" s="283"/>
      <c r="AX288" s="283"/>
      <c r="AY288" s="283"/>
      <c r="AZ288" s="283"/>
      <c r="BA288" s="283"/>
      <c r="BB288" s="283"/>
      <c r="BC288" s="283"/>
      <c r="BD288" s="283"/>
      <c r="BE288" s="283"/>
      <c r="BF288" s="283"/>
      <c r="BG288" s="283"/>
      <c r="BH288" s="283"/>
      <c r="BI288" s="283"/>
      <c r="BJ288" s="283"/>
      <c r="BK288" s="283"/>
      <c r="BL288" s="283"/>
      <c r="BM288" s="283"/>
      <c r="BN288" s="283"/>
      <c r="BO288" s="283"/>
      <c r="BP288" s="283"/>
      <c r="BQ288" s="283"/>
      <c r="BR288" s="283"/>
      <c r="BS288" s="283"/>
      <c r="BT288" s="283"/>
      <c r="BU288" s="283"/>
      <c r="BV288" s="283"/>
      <c r="BW288" s="283"/>
      <c r="BX288" s="283"/>
      <c r="BY288" s="283"/>
      <c r="BZ288" s="283"/>
      <c r="CA288" s="283"/>
      <c r="CB288" s="283"/>
      <c r="CC288" s="283"/>
      <c r="CD288" s="283"/>
      <c r="CE288" s="283"/>
      <c r="CF288" s="283"/>
      <c r="CG288" s="283"/>
      <c r="CH288" s="283"/>
      <c r="CI288" s="283"/>
      <c r="CJ288" s="283"/>
      <c r="CK288" s="283"/>
      <c r="CL288" s="283"/>
      <c r="CM288" s="283"/>
      <c r="CN288" s="283"/>
      <c r="CO288" s="283"/>
      <c r="CP288" s="283"/>
      <c r="CQ288" s="283"/>
      <c r="CR288" s="283"/>
      <c r="CS288" s="283"/>
      <c r="CT288" s="283"/>
      <c r="CU288" s="283"/>
      <c r="CV288" s="283"/>
      <c r="CW288" s="283"/>
      <c r="CX288" s="283"/>
      <c r="CY288" s="283"/>
      <c r="CZ288" s="283"/>
      <c r="DA288" s="283"/>
      <c r="DB288" s="283"/>
      <c r="DC288" s="283"/>
      <c r="DD288" s="283"/>
      <c r="DE288" s="283"/>
      <c r="DF288" s="283"/>
      <c r="DG288" s="283"/>
      <c r="DH288" s="283"/>
      <c r="DI288" s="283"/>
      <c r="DJ288" s="283"/>
      <c r="DK288" s="283"/>
      <c r="DL288" s="283"/>
      <c r="DM288" s="283"/>
      <c r="DN288" s="283"/>
      <c r="DO288" s="283"/>
      <c r="DP288" s="283"/>
      <c r="DQ288" s="283"/>
      <c r="DR288" s="283"/>
      <c r="DS288" s="283"/>
      <c r="DT288" s="283"/>
      <c r="DU288" s="283"/>
      <c r="DV288" s="283"/>
      <c r="DW288" s="283"/>
      <c r="DX288" s="283"/>
      <c r="DY288" s="283"/>
      <c r="DZ288" s="283"/>
      <c r="EA288" s="283"/>
      <c r="EB288" s="283"/>
      <c r="EC288" s="283"/>
      <c r="ED288" s="283"/>
      <c r="EE288" s="283"/>
      <c r="EF288" s="283"/>
      <c r="EG288" s="283"/>
    </row>
    <row r="289" spans="2:137" s="305" customFormat="1">
      <c r="B289" s="204"/>
      <c r="J289" s="283"/>
      <c r="K289" s="283"/>
      <c r="L289" s="283"/>
      <c r="M289" s="283"/>
      <c r="N289" s="283"/>
      <c r="O289" s="283"/>
      <c r="P289" s="283"/>
      <c r="Q289" s="283"/>
      <c r="R289" s="283"/>
      <c r="S289" s="283"/>
      <c r="T289" s="283"/>
      <c r="U289" s="283"/>
      <c r="V289" s="283"/>
      <c r="W289" s="283"/>
      <c r="X289" s="283"/>
      <c r="Y289" s="283"/>
      <c r="Z289" s="283"/>
      <c r="AA289" s="283"/>
      <c r="AB289" s="283"/>
      <c r="AC289" s="283"/>
      <c r="AD289" s="283"/>
      <c r="AE289" s="283"/>
      <c r="AF289" s="283"/>
      <c r="AG289" s="283"/>
      <c r="AH289" s="283"/>
      <c r="AI289" s="283"/>
      <c r="AJ289" s="283"/>
      <c r="AK289" s="283"/>
      <c r="AL289" s="283"/>
      <c r="AM289" s="283"/>
      <c r="AN289" s="283"/>
      <c r="AO289" s="283"/>
      <c r="AP289" s="283"/>
      <c r="AQ289" s="283"/>
      <c r="AR289" s="283"/>
      <c r="AS289" s="283"/>
      <c r="AT289" s="283"/>
      <c r="AU289" s="283"/>
      <c r="AV289" s="283"/>
      <c r="AW289" s="283"/>
      <c r="AX289" s="283"/>
      <c r="AY289" s="283"/>
      <c r="AZ289" s="283"/>
      <c r="BA289" s="283"/>
      <c r="BB289" s="283"/>
      <c r="BC289" s="283"/>
      <c r="BD289" s="283"/>
      <c r="BE289" s="283"/>
      <c r="BF289" s="283"/>
      <c r="BG289" s="283"/>
      <c r="BH289" s="283"/>
      <c r="BI289" s="283"/>
      <c r="BJ289" s="283"/>
      <c r="BK289" s="283"/>
      <c r="BL289" s="283"/>
      <c r="BM289" s="283"/>
      <c r="BN289" s="283"/>
      <c r="BO289" s="283"/>
      <c r="BP289" s="283"/>
      <c r="BQ289" s="283"/>
      <c r="BR289" s="283"/>
      <c r="BS289" s="283"/>
      <c r="BT289" s="283"/>
      <c r="BU289" s="283"/>
      <c r="BV289" s="283"/>
      <c r="BW289" s="283"/>
      <c r="BX289" s="283"/>
      <c r="BY289" s="283"/>
      <c r="BZ289" s="283"/>
      <c r="CA289" s="283"/>
      <c r="CB289" s="283"/>
      <c r="CC289" s="283"/>
      <c r="CD289" s="283"/>
      <c r="CE289" s="283"/>
      <c r="CF289" s="283"/>
      <c r="CG289" s="283"/>
      <c r="CH289" s="283"/>
      <c r="CI289" s="283"/>
      <c r="CJ289" s="283"/>
      <c r="CK289" s="283"/>
      <c r="CL289" s="283"/>
      <c r="CM289" s="283"/>
      <c r="CN289" s="283"/>
      <c r="CO289" s="283"/>
      <c r="CP289" s="283"/>
      <c r="CQ289" s="283"/>
      <c r="CR289" s="283"/>
      <c r="CS289" s="283"/>
      <c r="CT289" s="283"/>
      <c r="CU289" s="283"/>
      <c r="CV289" s="283"/>
      <c r="CW289" s="283"/>
      <c r="CX289" s="283"/>
      <c r="CY289" s="283"/>
      <c r="CZ289" s="283"/>
      <c r="DA289" s="283"/>
      <c r="DB289" s="283"/>
      <c r="DC289" s="283"/>
      <c r="DD289" s="283"/>
      <c r="DE289" s="283"/>
      <c r="DF289" s="283"/>
      <c r="DG289" s="283"/>
      <c r="DH289" s="283"/>
      <c r="DI289" s="283"/>
      <c r="DJ289" s="283"/>
      <c r="DK289" s="283"/>
      <c r="DL289" s="283"/>
      <c r="DM289" s="283"/>
      <c r="DN289" s="283"/>
      <c r="DO289" s="283"/>
      <c r="DP289" s="283"/>
      <c r="DQ289" s="283"/>
      <c r="DR289" s="283"/>
      <c r="DS289" s="283"/>
      <c r="DT289" s="283"/>
      <c r="DU289" s="283"/>
      <c r="DV289" s="283"/>
      <c r="DW289" s="283"/>
      <c r="DX289" s="283"/>
      <c r="DY289" s="283"/>
      <c r="DZ289" s="283"/>
      <c r="EA289" s="283"/>
      <c r="EB289" s="283"/>
      <c r="EC289" s="283"/>
      <c r="ED289" s="283"/>
      <c r="EE289" s="283"/>
      <c r="EF289" s="283"/>
      <c r="EG289" s="283"/>
    </row>
    <row r="290" spans="2:137" s="305" customFormat="1">
      <c r="B290" s="204"/>
      <c r="J290" s="283"/>
      <c r="K290" s="283"/>
      <c r="L290" s="283"/>
      <c r="M290" s="283"/>
      <c r="N290" s="283"/>
      <c r="O290" s="283"/>
      <c r="P290" s="283"/>
      <c r="Q290" s="283"/>
      <c r="R290" s="283"/>
      <c r="S290" s="283"/>
      <c r="T290" s="283"/>
      <c r="U290" s="283"/>
      <c r="V290" s="283"/>
      <c r="W290" s="283"/>
      <c r="X290" s="283"/>
      <c r="Y290" s="283"/>
      <c r="Z290" s="283"/>
      <c r="AA290" s="283"/>
      <c r="AB290" s="283"/>
      <c r="AC290" s="283"/>
      <c r="AD290" s="283"/>
      <c r="AE290" s="283"/>
      <c r="AF290" s="283"/>
      <c r="AG290" s="283"/>
      <c r="AH290" s="283"/>
      <c r="AI290" s="283"/>
      <c r="AJ290" s="283"/>
      <c r="AK290" s="283"/>
      <c r="AL290" s="283"/>
      <c r="AM290" s="283"/>
      <c r="AN290" s="283"/>
      <c r="AO290" s="283"/>
      <c r="AP290" s="283"/>
      <c r="AQ290" s="283"/>
      <c r="AR290" s="283"/>
      <c r="AS290" s="283"/>
      <c r="AT290" s="283"/>
      <c r="AU290" s="283"/>
      <c r="AV290" s="283"/>
      <c r="AW290" s="283"/>
      <c r="AX290" s="283"/>
      <c r="AY290" s="283"/>
      <c r="AZ290" s="283"/>
      <c r="BA290" s="283"/>
      <c r="BB290" s="283"/>
      <c r="BC290" s="283"/>
      <c r="BD290" s="283"/>
      <c r="BE290" s="283"/>
      <c r="BF290" s="283"/>
      <c r="BG290" s="283"/>
      <c r="BH290" s="283"/>
      <c r="BI290" s="283"/>
      <c r="BJ290" s="283"/>
      <c r="BK290" s="283"/>
      <c r="BL290" s="283"/>
      <c r="BM290" s="283"/>
      <c r="BN290" s="283"/>
      <c r="BO290" s="283"/>
      <c r="BP290" s="283"/>
      <c r="BQ290" s="283"/>
      <c r="BR290" s="283"/>
      <c r="BS290" s="283"/>
      <c r="BT290" s="283"/>
      <c r="BU290" s="283"/>
      <c r="BV290" s="283"/>
      <c r="BW290" s="283"/>
      <c r="BX290" s="283"/>
      <c r="BY290" s="283"/>
      <c r="BZ290" s="283"/>
      <c r="CA290" s="283"/>
      <c r="CB290" s="283"/>
      <c r="CC290" s="283"/>
      <c r="CD290" s="283"/>
      <c r="CE290" s="283"/>
      <c r="CF290" s="283"/>
      <c r="CG290" s="283"/>
      <c r="CH290" s="283"/>
      <c r="CI290" s="283"/>
      <c r="CJ290" s="283"/>
      <c r="CK290" s="283"/>
      <c r="CL290" s="283"/>
      <c r="CM290" s="283"/>
      <c r="CN290" s="283"/>
      <c r="CO290" s="283"/>
      <c r="CP290" s="283"/>
      <c r="CQ290" s="283"/>
      <c r="CR290" s="283"/>
      <c r="CS290" s="283"/>
      <c r="CT290" s="283"/>
      <c r="CU290" s="283"/>
      <c r="CV290" s="283"/>
      <c r="CW290" s="283"/>
      <c r="CX290" s="283"/>
      <c r="CY290" s="283"/>
      <c r="CZ290" s="283"/>
      <c r="DA290" s="283"/>
      <c r="DB290" s="283"/>
      <c r="DC290" s="283"/>
      <c r="DD290" s="283"/>
      <c r="DE290" s="283"/>
      <c r="DF290" s="283"/>
      <c r="DG290" s="283"/>
      <c r="DH290" s="283"/>
      <c r="DI290" s="283"/>
      <c r="DJ290" s="283"/>
      <c r="DK290" s="283"/>
      <c r="DL290" s="283"/>
      <c r="DM290" s="283"/>
      <c r="DN290" s="283"/>
      <c r="DO290" s="283"/>
      <c r="DP290" s="283"/>
      <c r="DQ290" s="283"/>
      <c r="DR290" s="283"/>
      <c r="DS290" s="283"/>
      <c r="DT290" s="283"/>
      <c r="DU290" s="283"/>
      <c r="DV290" s="283"/>
      <c r="DW290" s="283"/>
      <c r="DX290" s="283"/>
      <c r="DY290" s="283"/>
      <c r="DZ290" s="283"/>
      <c r="EA290" s="283"/>
      <c r="EB290" s="283"/>
      <c r="EC290" s="283"/>
      <c r="ED290" s="283"/>
      <c r="EE290" s="283"/>
      <c r="EF290" s="283"/>
      <c r="EG290" s="283"/>
    </row>
    <row r="291" spans="2:137" s="305" customFormat="1">
      <c r="B291" s="204"/>
      <c r="J291" s="283"/>
      <c r="K291" s="283"/>
      <c r="L291" s="283"/>
      <c r="M291" s="283"/>
      <c r="N291" s="283"/>
      <c r="O291" s="283"/>
      <c r="P291" s="283"/>
      <c r="Q291" s="283"/>
      <c r="R291" s="283"/>
      <c r="S291" s="283"/>
      <c r="T291" s="283"/>
      <c r="U291" s="283"/>
      <c r="V291" s="283"/>
      <c r="W291" s="283"/>
      <c r="X291" s="283"/>
      <c r="Y291" s="283"/>
      <c r="Z291" s="283"/>
      <c r="AA291" s="283"/>
      <c r="AB291" s="283"/>
      <c r="AC291" s="283"/>
      <c r="AD291" s="283"/>
      <c r="AE291" s="283"/>
      <c r="AF291" s="283"/>
      <c r="AG291" s="283"/>
      <c r="AH291" s="283"/>
      <c r="AI291" s="283"/>
      <c r="AJ291" s="283"/>
      <c r="AK291" s="283"/>
      <c r="AL291" s="283"/>
      <c r="AM291" s="283"/>
      <c r="AN291" s="283"/>
      <c r="AO291" s="283"/>
      <c r="AP291" s="283"/>
      <c r="AQ291" s="283"/>
      <c r="AR291" s="283"/>
      <c r="AS291" s="283"/>
      <c r="AT291" s="283"/>
      <c r="AU291" s="283"/>
      <c r="AV291" s="283"/>
      <c r="AW291" s="283"/>
      <c r="AX291" s="283"/>
      <c r="AY291" s="283"/>
      <c r="AZ291" s="283"/>
      <c r="BA291" s="283"/>
      <c r="BB291" s="283"/>
      <c r="BC291" s="283"/>
      <c r="BD291" s="283"/>
      <c r="BE291" s="283"/>
      <c r="BF291" s="283"/>
      <c r="BG291" s="283"/>
      <c r="BH291" s="283"/>
      <c r="BI291" s="283"/>
      <c r="BJ291" s="283"/>
      <c r="BK291" s="283"/>
      <c r="BL291" s="283"/>
      <c r="BM291" s="283"/>
      <c r="BN291" s="283"/>
      <c r="BO291" s="283"/>
      <c r="BP291" s="283"/>
      <c r="BQ291" s="283"/>
      <c r="BR291" s="283"/>
      <c r="BS291" s="283"/>
      <c r="BT291" s="283"/>
      <c r="BU291" s="283"/>
      <c r="BV291" s="283"/>
      <c r="BW291" s="283"/>
      <c r="BX291" s="283"/>
      <c r="BY291" s="283"/>
      <c r="BZ291" s="283"/>
      <c r="CA291" s="283"/>
      <c r="CB291" s="283"/>
      <c r="CC291" s="283"/>
      <c r="CD291" s="283"/>
      <c r="CE291" s="283"/>
      <c r="CF291" s="283"/>
      <c r="CG291" s="283"/>
      <c r="CH291" s="283"/>
      <c r="CI291" s="283"/>
      <c r="CJ291" s="283"/>
      <c r="CK291" s="283"/>
      <c r="CL291" s="283"/>
      <c r="CM291" s="283"/>
      <c r="CN291" s="283"/>
      <c r="CO291" s="283"/>
      <c r="CP291" s="283"/>
      <c r="CQ291" s="283"/>
      <c r="CR291" s="283"/>
      <c r="CS291" s="283"/>
      <c r="CT291" s="283"/>
      <c r="CU291" s="283"/>
      <c r="CV291" s="283"/>
      <c r="CW291" s="283"/>
      <c r="CX291" s="283"/>
      <c r="CY291" s="283"/>
      <c r="CZ291" s="283"/>
      <c r="DA291" s="283"/>
      <c r="DB291" s="283"/>
      <c r="DC291" s="283"/>
      <c r="DD291" s="283"/>
      <c r="DE291" s="283"/>
      <c r="DF291" s="283"/>
      <c r="DG291" s="283"/>
      <c r="DH291" s="283"/>
      <c r="DI291" s="283"/>
      <c r="DJ291" s="283"/>
      <c r="DK291" s="283"/>
      <c r="DL291" s="283"/>
      <c r="DM291" s="283"/>
      <c r="DN291" s="283"/>
      <c r="DO291" s="283"/>
      <c r="DP291" s="283"/>
      <c r="DQ291" s="283"/>
      <c r="DR291" s="283"/>
      <c r="DS291" s="283"/>
      <c r="DT291" s="283"/>
      <c r="DU291" s="283"/>
      <c r="DV291" s="283"/>
      <c r="DW291" s="283"/>
      <c r="DX291" s="283"/>
      <c r="DY291" s="283"/>
      <c r="DZ291" s="283"/>
      <c r="EA291" s="283"/>
      <c r="EB291" s="283"/>
      <c r="EC291" s="283"/>
      <c r="ED291" s="283"/>
      <c r="EE291" s="283"/>
      <c r="EF291" s="283"/>
      <c r="EG291" s="283"/>
    </row>
    <row r="292" spans="2:137" s="305" customFormat="1">
      <c r="B292" s="204"/>
      <c r="J292" s="283"/>
      <c r="K292" s="283"/>
      <c r="L292" s="283"/>
      <c r="M292" s="283"/>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3"/>
      <c r="AY292" s="283"/>
      <c r="AZ292" s="283"/>
      <c r="BA292" s="283"/>
      <c r="BB292" s="283"/>
      <c r="BC292" s="283"/>
      <c r="BD292" s="283"/>
      <c r="BE292" s="283"/>
      <c r="BF292" s="283"/>
      <c r="BG292" s="283"/>
      <c r="BH292" s="283"/>
      <c r="BI292" s="283"/>
      <c r="BJ292" s="283"/>
      <c r="BK292" s="283"/>
      <c r="BL292" s="283"/>
      <c r="BM292" s="283"/>
      <c r="BN292" s="283"/>
      <c r="BO292" s="283"/>
      <c r="BP292" s="283"/>
      <c r="BQ292" s="283"/>
      <c r="BR292" s="283"/>
      <c r="BS292" s="283"/>
      <c r="BT292" s="283"/>
      <c r="BU292" s="283"/>
      <c r="BV292" s="283"/>
      <c r="BW292" s="283"/>
      <c r="BX292" s="283"/>
      <c r="BY292" s="283"/>
      <c r="BZ292" s="283"/>
      <c r="CA292" s="283"/>
      <c r="CB292" s="283"/>
      <c r="CC292" s="283"/>
      <c r="CD292" s="283"/>
      <c r="CE292" s="283"/>
      <c r="CF292" s="283"/>
      <c r="CG292" s="283"/>
      <c r="CH292" s="283"/>
      <c r="CI292" s="283"/>
      <c r="CJ292" s="283"/>
      <c r="CK292" s="283"/>
      <c r="CL292" s="283"/>
      <c r="CM292" s="283"/>
      <c r="CN292" s="283"/>
      <c r="CO292" s="283"/>
      <c r="CP292" s="283"/>
      <c r="CQ292" s="283"/>
      <c r="CR292" s="283"/>
      <c r="CS292" s="283"/>
      <c r="CT292" s="283"/>
      <c r="CU292" s="283"/>
      <c r="CV292" s="283"/>
      <c r="CW292" s="283"/>
      <c r="CX292" s="283"/>
      <c r="CY292" s="283"/>
      <c r="CZ292" s="283"/>
      <c r="DA292" s="283"/>
      <c r="DB292" s="283"/>
      <c r="DC292" s="283"/>
      <c r="DD292" s="283"/>
      <c r="DE292" s="283"/>
      <c r="DF292" s="283"/>
      <c r="DG292" s="283"/>
      <c r="DH292" s="283"/>
      <c r="DI292" s="283"/>
      <c r="DJ292" s="283"/>
      <c r="DK292" s="283"/>
      <c r="DL292" s="283"/>
      <c r="DM292" s="283"/>
      <c r="DN292" s="283"/>
      <c r="DO292" s="283"/>
      <c r="DP292" s="283"/>
      <c r="DQ292" s="283"/>
      <c r="DR292" s="283"/>
      <c r="DS292" s="283"/>
      <c r="DT292" s="283"/>
      <c r="DU292" s="283"/>
      <c r="DV292" s="283"/>
      <c r="DW292" s="283"/>
      <c r="DX292" s="283"/>
      <c r="DY292" s="283"/>
      <c r="DZ292" s="283"/>
      <c r="EA292" s="283"/>
      <c r="EB292" s="283"/>
      <c r="EC292" s="283"/>
      <c r="ED292" s="283"/>
      <c r="EE292" s="283"/>
      <c r="EF292" s="283"/>
      <c r="EG292" s="283"/>
    </row>
    <row r="293" spans="2:137" s="305" customFormat="1">
      <c r="B293" s="204"/>
      <c r="J293" s="283"/>
      <c r="K293" s="283"/>
      <c r="L293" s="283"/>
      <c r="M293" s="283"/>
      <c r="N293" s="283"/>
      <c r="O293" s="283"/>
      <c r="P293" s="283"/>
      <c r="Q293" s="283"/>
      <c r="R293" s="283"/>
      <c r="S293" s="283"/>
      <c r="T293" s="283"/>
      <c r="U293" s="283"/>
      <c r="V293" s="283"/>
      <c r="W293" s="283"/>
      <c r="X293" s="283"/>
      <c r="Y293" s="283"/>
      <c r="Z293" s="283"/>
      <c r="AA293" s="283"/>
      <c r="AB293" s="283"/>
      <c r="AC293" s="283"/>
      <c r="AD293" s="283"/>
      <c r="AE293" s="283"/>
      <c r="AF293" s="283"/>
      <c r="AG293" s="283"/>
      <c r="AH293" s="283"/>
      <c r="AI293" s="283"/>
      <c r="AJ293" s="283"/>
      <c r="AK293" s="283"/>
      <c r="AL293" s="283"/>
      <c r="AM293" s="283"/>
      <c r="AN293" s="283"/>
      <c r="AO293" s="283"/>
      <c r="AP293" s="283"/>
      <c r="AQ293" s="283"/>
      <c r="AR293" s="283"/>
      <c r="AS293" s="283"/>
      <c r="AT293" s="283"/>
      <c r="AU293" s="283"/>
      <c r="AV293" s="283"/>
      <c r="AW293" s="283"/>
      <c r="AX293" s="283"/>
      <c r="AY293" s="283"/>
      <c r="AZ293" s="283"/>
      <c r="BA293" s="283"/>
      <c r="BB293" s="283"/>
      <c r="BC293" s="283"/>
      <c r="BD293" s="283"/>
      <c r="BE293" s="283"/>
      <c r="BF293" s="283"/>
      <c r="BG293" s="283"/>
      <c r="BH293" s="283"/>
      <c r="BI293" s="283"/>
      <c r="BJ293" s="283"/>
      <c r="BK293" s="283"/>
      <c r="BL293" s="283"/>
      <c r="BM293" s="283"/>
      <c r="BN293" s="283"/>
      <c r="BO293" s="283"/>
      <c r="BP293" s="283"/>
      <c r="BQ293" s="283"/>
      <c r="BR293" s="283"/>
      <c r="BS293" s="283"/>
      <c r="BT293" s="283"/>
      <c r="BU293" s="283"/>
      <c r="BV293" s="283"/>
      <c r="BW293" s="283"/>
      <c r="BX293" s="283"/>
      <c r="BY293" s="283"/>
      <c r="BZ293" s="283"/>
      <c r="CA293" s="283"/>
      <c r="CB293" s="283"/>
      <c r="CC293" s="283"/>
      <c r="CD293" s="283"/>
      <c r="CE293" s="283"/>
      <c r="CF293" s="283"/>
      <c r="CG293" s="283"/>
      <c r="CH293" s="283"/>
      <c r="CI293" s="283"/>
      <c r="CJ293" s="283"/>
      <c r="CK293" s="283"/>
      <c r="CL293" s="283"/>
      <c r="CM293" s="283"/>
      <c r="CN293" s="283"/>
      <c r="CO293" s="283"/>
      <c r="CP293" s="283"/>
      <c r="CQ293" s="283"/>
      <c r="CR293" s="283"/>
      <c r="CS293" s="283"/>
      <c r="CT293" s="283"/>
      <c r="CU293" s="283"/>
      <c r="CV293" s="283"/>
      <c r="CW293" s="283"/>
      <c r="CX293" s="283"/>
      <c r="CY293" s="283"/>
      <c r="CZ293" s="283"/>
      <c r="DA293" s="283"/>
      <c r="DB293" s="283"/>
      <c r="DC293" s="283"/>
      <c r="DD293" s="283"/>
      <c r="DE293" s="283"/>
      <c r="DF293" s="283"/>
      <c r="DG293" s="283"/>
      <c r="DH293" s="283"/>
      <c r="DI293" s="283"/>
      <c r="DJ293" s="283"/>
      <c r="DK293" s="283"/>
      <c r="DL293" s="283"/>
      <c r="DM293" s="283"/>
      <c r="DN293" s="283"/>
      <c r="DO293" s="283"/>
      <c r="DP293" s="283"/>
      <c r="DQ293" s="283"/>
      <c r="DR293" s="283"/>
      <c r="DS293" s="283"/>
      <c r="DT293" s="283"/>
      <c r="DU293" s="283"/>
      <c r="DV293" s="283"/>
      <c r="DW293" s="283"/>
      <c r="DX293" s="283"/>
      <c r="DY293" s="283"/>
      <c r="DZ293" s="283"/>
      <c r="EA293" s="283"/>
      <c r="EB293" s="283"/>
      <c r="EC293" s="283"/>
      <c r="ED293" s="283"/>
      <c r="EE293" s="283"/>
      <c r="EF293" s="283"/>
      <c r="EG293" s="283"/>
    </row>
    <row r="294" spans="2:137" s="305" customFormat="1">
      <c r="B294" s="204"/>
      <c r="J294" s="283"/>
      <c r="K294" s="283"/>
      <c r="L294" s="283"/>
      <c r="M294" s="283"/>
      <c r="N294" s="283"/>
      <c r="O294" s="283"/>
      <c r="P294" s="283"/>
      <c r="Q294" s="283"/>
      <c r="R294" s="283"/>
      <c r="S294" s="283"/>
      <c r="T294" s="283"/>
      <c r="U294" s="283"/>
      <c r="V294" s="283"/>
      <c r="W294" s="283"/>
      <c r="X294" s="283"/>
      <c r="Y294" s="283"/>
      <c r="Z294" s="283"/>
      <c r="AA294" s="283"/>
      <c r="AB294" s="283"/>
      <c r="AC294" s="283"/>
      <c r="AD294" s="283"/>
      <c r="AE294" s="283"/>
      <c r="AF294" s="283"/>
      <c r="AG294" s="283"/>
      <c r="AH294" s="283"/>
      <c r="AI294" s="283"/>
      <c r="AJ294" s="283"/>
      <c r="AK294" s="283"/>
      <c r="AL294" s="283"/>
      <c r="AM294" s="283"/>
      <c r="AN294" s="283"/>
      <c r="AO294" s="283"/>
      <c r="AP294" s="283"/>
      <c r="AQ294" s="283"/>
      <c r="AR294" s="283"/>
      <c r="AS294" s="283"/>
      <c r="AT294" s="283"/>
      <c r="AU294" s="283"/>
      <c r="AV294" s="283"/>
      <c r="AW294" s="283"/>
      <c r="AX294" s="283"/>
      <c r="AY294" s="283"/>
      <c r="AZ294" s="283"/>
      <c r="BA294" s="283"/>
      <c r="BB294" s="283"/>
      <c r="BC294" s="283"/>
      <c r="BD294" s="283"/>
      <c r="BE294" s="283"/>
      <c r="BF294" s="283"/>
      <c r="BG294" s="283"/>
      <c r="BH294" s="283"/>
      <c r="BI294" s="283"/>
      <c r="BJ294" s="283"/>
      <c r="BK294" s="283"/>
      <c r="BL294" s="283"/>
      <c r="BM294" s="283"/>
      <c r="BN294" s="283"/>
      <c r="BO294" s="283"/>
      <c r="BP294" s="283"/>
      <c r="BQ294" s="283"/>
      <c r="BR294" s="283"/>
      <c r="BS294" s="283"/>
      <c r="BT294" s="283"/>
      <c r="BU294" s="283"/>
      <c r="BV294" s="283"/>
      <c r="BW294" s="283"/>
      <c r="BX294" s="283"/>
      <c r="BY294" s="283"/>
      <c r="BZ294" s="283"/>
      <c r="CA294" s="283"/>
      <c r="CB294" s="283"/>
      <c r="CC294" s="283"/>
      <c r="CD294" s="283"/>
      <c r="CE294" s="283"/>
      <c r="CF294" s="283"/>
      <c r="CG294" s="283"/>
      <c r="CH294" s="283"/>
      <c r="CI294" s="283"/>
      <c r="CJ294" s="283"/>
      <c r="CK294" s="283"/>
      <c r="CL294" s="283"/>
      <c r="CM294" s="283"/>
      <c r="CN294" s="283"/>
      <c r="CO294" s="283"/>
      <c r="CP294" s="283"/>
      <c r="CQ294" s="283"/>
      <c r="CR294" s="283"/>
      <c r="CS294" s="283"/>
      <c r="CT294" s="283"/>
      <c r="CU294" s="283"/>
      <c r="CV294" s="283"/>
      <c r="CW294" s="283"/>
      <c r="CX294" s="283"/>
      <c r="CY294" s="283"/>
      <c r="CZ294" s="283"/>
      <c r="DA294" s="283"/>
      <c r="DB294" s="283"/>
      <c r="DC294" s="283"/>
      <c r="DD294" s="283"/>
      <c r="DE294" s="283"/>
      <c r="DF294" s="283"/>
      <c r="DG294" s="283"/>
      <c r="DH294" s="283"/>
      <c r="DI294" s="283"/>
      <c r="DJ294" s="283"/>
      <c r="DK294" s="283"/>
      <c r="DL294" s="283"/>
      <c r="DM294" s="283"/>
      <c r="DN294" s="283"/>
      <c r="DO294" s="283"/>
      <c r="DP294" s="283"/>
      <c r="DQ294" s="283"/>
      <c r="DR294" s="283"/>
      <c r="DS294" s="283"/>
      <c r="DT294" s="283"/>
      <c r="DU294" s="283"/>
      <c r="DV294" s="283"/>
      <c r="DW294" s="283"/>
      <c r="DX294" s="283"/>
      <c r="DY294" s="283"/>
      <c r="DZ294" s="283"/>
      <c r="EA294" s="283"/>
      <c r="EB294" s="283"/>
      <c r="EC294" s="283"/>
      <c r="ED294" s="283"/>
      <c r="EE294" s="283"/>
      <c r="EF294" s="283"/>
      <c r="EG294" s="283"/>
    </row>
    <row r="295" spans="2:137" s="305" customFormat="1">
      <c r="B295" s="204"/>
      <c r="J295" s="283"/>
      <c r="K295" s="283"/>
      <c r="L295" s="283"/>
      <c r="M295" s="283"/>
      <c r="N295" s="283"/>
      <c r="O295" s="283"/>
      <c r="P295" s="283"/>
      <c r="Q295" s="283"/>
      <c r="R295" s="283"/>
      <c r="S295" s="283"/>
      <c r="T295" s="283"/>
      <c r="U295" s="283"/>
      <c r="V295" s="283"/>
      <c r="W295" s="283"/>
      <c r="X295" s="283"/>
      <c r="Y295" s="283"/>
      <c r="Z295" s="283"/>
      <c r="AA295" s="283"/>
      <c r="AB295" s="283"/>
      <c r="AC295" s="283"/>
      <c r="AD295" s="283"/>
      <c r="AE295" s="283"/>
      <c r="AF295" s="283"/>
      <c r="AG295" s="283"/>
      <c r="AH295" s="283"/>
      <c r="AI295" s="283"/>
      <c r="AJ295" s="283"/>
      <c r="AK295" s="283"/>
      <c r="AL295" s="283"/>
      <c r="AM295" s="283"/>
      <c r="AN295" s="283"/>
      <c r="AO295" s="283"/>
      <c r="AP295" s="283"/>
      <c r="AQ295" s="283"/>
      <c r="AR295" s="283"/>
      <c r="AS295" s="283"/>
      <c r="AT295" s="283"/>
      <c r="AU295" s="283"/>
      <c r="AV295" s="283"/>
      <c r="AW295" s="283"/>
      <c r="AX295" s="283"/>
      <c r="AY295" s="283"/>
      <c r="AZ295" s="283"/>
      <c r="BA295" s="283"/>
      <c r="BB295" s="283"/>
      <c r="BC295" s="283"/>
      <c r="BD295" s="283"/>
      <c r="BE295" s="283"/>
      <c r="BF295" s="283"/>
      <c r="BG295" s="283"/>
      <c r="BH295" s="283"/>
      <c r="BI295" s="283"/>
      <c r="BJ295" s="283"/>
      <c r="BK295" s="283"/>
      <c r="BL295" s="283"/>
      <c r="BM295" s="283"/>
      <c r="BN295" s="283"/>
      <c r="BO295" s="283"/>
      <c r="BP295" s="283"/>
      <c r="BQ295" s="283"/>
      <c r="BR295" s="283"/>
      <c r="BS295" s="283"/>
      <c r="BT295" s="283"/>
      <c r="BU295" s="283"/>
      <c r="BV295" s="283"/>
      <c r="BW295" s="283"/>
      <c r="BX295" s="283"/>
      <c r="BY295" s="283"/>
      <c r="BZ295" s="283"/>
      <c r="CA295" s="283"/>
      <c r="CB295" s="283"/>
      <c r="CC295" s="283"/>
      <c r="CD295" s="283"/>
      <c r="CE295" s="283"/>
      <c r="CF295" s="283"/>
      <c r="CG295" s="283"/>
      <c r="CH295" s="283"/>
      <c r="CI295" s="283"/>
      <c r="CJ295" s="283"/>
      <c r="CK295" s="283"/>
      <c r="CL295" s="283"/>
      <c r="CM295" s="283"/>
      <c r="CN295" s="283"/>
      <c r="CO295" s="283"/>
      <c r="CP295" s="283"/>
      <c r="CQ295" s="283"/>
      <c r="CR295" s="283"/>
      <c r="CS295" s="283"/>
      <c r="CT295" s="283"/>
      <c r="CU295" s="283"/>
      <c r="CV295" s="283"/>
      <c r="CW295" s="283"/>
      <c r="CX295" s="283"/>
      <c r="CY295" s="283"/>
      <c r="CZ295" s="283"/>
      <c r="DA295" s="283"/>
      <c r="DB295" s="283"/>
      <c r="DC295" s="283"/>
      <c r="DD295" s="283"/>
      <c r="DE295" s="283"/>
      <c r="DF295" s="283"/>
      <c r="DG295" s="283"/>
      <c r="DH295" s="283"/>
      <c r="DI295" s="283"/>
      <c r="DJ295" s="283"/>
      <c r="DK295" s="283"/>
      <c r="DL295" s="283"/>
      <c r="DM295" s="283"/>
      <c r="DN295" s="283"/>
      <c r="DO295" s="283"/>
      <c r="DP295" s="283"/>
      <c r="DQ295" s="283"/>
      <c r="DR295" s="283"/>
      <c r="DS295" s="283"/>
      <c r="DT295" s="283"/>
      <c r="DU295" s="283"/>
      <c r="DV295" s="283"/>
      <c r="DW295" s="283"/>
      <c r="DX295" s="283"/>
      <c r="DY295" s="283"/>
      <c r="DZ295" s="283"/>
      <c r="EA295" s="283"/>
      <c r="EB295" s="283"/>
      <c r="EC295" s="283"/>
      <c r="ED295" s="283"/>
      <c r="EE295" s="283"/>
      <c r="EF295" s="283"/>
      <c r="EG295" s="283"/>
    </row>
    <row r="296" spans="2:137" s="305" customFormat="1">
      <c r="B296" s="204"/>
      <c r="J296" s="283"/>
      <c r="K296" s="283"/>
      <c r="L296" s="283"/>
      <c r="M296" s="283"/>
      <c r="N296" s="283"/>
      <c r="O296" s="283"/>
      <c r="P296" s="283"/>
      <c r="Q296" s="283"/>
      <c r="R296" s="283"/>
      <c r="S296" s="283"/>
      <c r="T296" s="283"/>
      <c r="U296" s="283"/>
      <c r="V296" s="283"/>
      <c r="W296" s="283"/>
      <c r="X296" s="283"/>
      <c r="Y296" s="283"/>
      <c r="Z296" s="283"/>
      <c r="AA296" s="283"/>
      <c r="AB296" s="283"/>
      <c r="AC296" s="283"/>
      <c r="AD296" s="283"/>
      <c r="AE296" s="283"/>
      <c r="AF296" s="283"/>
      <c r="AG296" s="283"/>
      <c r="AH296" s="283"/>
      <c r="AI296" s="283"/>
      <c r="AJ296" s="283"/>
      <c r="AK296" s="283"/>
      <c r="AL296" s="283"/>
      <c r="AM296" s="283"/>
      <c r="AN296" s="283"/>
      <c r="AO296" s="283"/>
      <c r="AP296" s="283"/>
      <c r="AQ296" s="283"/>
      <c r="AR296" s="283"/>
      <c r="AS296" s="283"/>
      <c r="AT296" s="283"/>
      <c r="AU296" s="283"/>
      <c r="AV296" s="283"/>
      <c r="AW296" s="283"/>
      <c r="AX296" s="283"/>
      <c r="AY296" s="283"/>
      <c r="AZ296" s="283"/>
      <c r="BA296" s="283"/>
      <c r="BB296" s="283"/>
      <c r="BC296" s="283"/>
      <c r="BD296" s="283"/>
      <c r="BE296" s="283"/>
      <c r="BF296" s="283"/>
      <c r="BG296" s="283"/>
      <c r="BH296" s="283"/>
      <c r="BI296" s="283"/>
      <c r="BJ296" s="283"/>
      <c r="BK296" s="283"/>
      <c r="BL296" s="283"/>
      <c r="BM296" s="283"/>
      <c r="BN296" s="283"/>
      <c r="BO296" s="283"/>
      <c r="BP296" s="283"/>
      <c r="BQ296" s="283"/>
      <c r="BR296" s="283"/>
      <c r="BS296" s="283"/>
      <c r="BT296" s="283"/>
      <c r="BU296" s="283"/>
      <c r="BV296" s="283"/>
      <c r="BW296" s="283"/>
      <c r="BX296" s="283"/>
      <c r="BY296" s="283"/>
      <c r="BZ296" s="283"/>
      <c r="CA296" s="283"/>
      <c r="CB296" s="283"/>
      <c r="CC296" s="283"/>
      <c r="CD296" s="283"/>
      <c r="CE296" s="283"/>
      <c r="CF296" s="283"/>
      <c r="CG296" s="283"/>
      <c r="CH296" s="283"/>
      <c r="CI296" s="283"/>
      <c r="CJ296" s="283"/>
      <c r="CK296" s="283"/>
      <c r="CL296" s="283"/>
      <c r="CM296" s="283"/>
      <c r="CN296" s="283"/>
      <c r="CO296" s="283"/>
      <c r="CP296" s="283"/>
      <c r="CQ296" s="283"/>
      <c r="CR296" s="283"/>
      <c r="CS296" s="283"/>
      <c r="CT296" s="283"/>
      <c r="CU296" s="283"/>
      <c r="CV296" s="283"/>
      <c r="CW296" s="283"/>
      <c r="CX296" s="283"/>
      <c r="CY296" s="283"/>
      <c r="CZ296" s="283"/>
      <c r="DA296" s="283"/>
      <c r="DB296" s="283"/>
      <c r="DC296" s="283"/>
      <c r="DD296" s="283"/>
      <c r="DE296" s="283"/>
      <c r="DF296" s="283"/>
      <c r="DG296" s="283"/>
      <c r="DH296" s="283"/>
      <c r="DI296" s="283"/>
      <c r="DJ296" s="283"/>
      <c r="DK296" s="283"/>
      <c r="DL296" s="283"/>
      <c r="DM296" s="283"/>
      <c r="DN296" s="283"/>
      <c r="DO296" s="283"/>
      <c r="DP296" s="283"/>
      <c r="DQ296" s="283"/>
      <c r="DR296" s="283"/>
      <c r="DS296" s="283"/>
      <c r="DT296" s="283"/>
      <c r="DU296" s="283"/>
      <c r="DV296" s="283"/>
      <c r="DW296" s="283"/>
      <c r="DX296" s="283"/>
      <c r="DY296" s="283"/>
      <c r="DZ296" s="283"/>
      <c r="EA296" s="283"/>
      <c r="EB296" s="283"/>
      <c r="EC296" s="283"/>
      <c r="ED296" s="283"/>
      <c r="EE296" s="283"/>
      <c r="EF296" s="283"/>
      <c r="EG296" s="283"/>
    </row>
    <row r="297" spans="2:137" s="305" customFormat="1">
      <c r="B297" s="204"/>
      <c r="J297" s="283"/>
      <c r="K297" s="283"/>
      <c r="L297" s="283"/>
      <c r="M297" s="283"/>
      <c r="N297" s="283"/>
      <c r="O297" s="283"/>
      <c r="P297" s="283"/>
      <c r="Q297" s="283"/>
      <c r="R297" s="283"/>
      <c r="S297" s="283"/>
      <c r="T297" s="283"/>
      <c r="U297" s="283"/>
      <c r="V297" s="283"/>
      <c r="W297" s="283"/>
      <c r="X297" s="283"/>
      <c r="Y297" s="283"/>
      <c r="Z297" s="283"/>
      <c r="AA297" s="283"/>
      <c r="AB297" s="283"/>
      <c r="AC297" s="283"/>
      <c r="AD297" s="283"/>
      <c r="AE297" s="283"/>
      <c r="AF297" s="283"/>
      <c r="AG297" s="283"/>
      <c r="AH297" s="283"/>
      <c r="AI297" s="283"/>
      <c r="AJ297" s="283"/>
      <c r="AK297" s="283"/>
      <c r="AL297" s="283"/>
      <c r="AM297" s="283"/>
      <c r="AN297" s="283"/>
      <c r="AO297" s="283"/>
      <c r="AP297" s="283"/>
      <c r="AQ297" s="283"/>
      <c r="AR297" s="283"/>
      <c r="AS297" s="283"/>
      <c r="AT297" s="283"/>
      <c r="AU297" s="283"/>
      <c r="AV297" s="283"/>
      <c r="AW297" s="283"/>
      <c r="AX297" s="283"/>
      <c r="AY297" s="283"/>
      <c r="AZ297" s="283"/>
      <c r="BA297" s="283"/>
      <c r="BB297" s="283"/>
      <c r="BC297" s="283"/>
      <c r="BD297" s="283"/>
      <c r="BE297" s="283"/>
      <c r="BF297" s="283"/>
      <c r="BG297" s="283"/>
      <c r="BH297" s="283"/>
      <c r="BI297" s="283"/>
      <c r="BJ297" s="283"/>
      <c r="BK297" s="283"/>
      <c r="BL297" s="283"/>
      <c r="BM297" s="283"/>
      <c r="BN297" s="283"/>
      <c r="BO297" s="283"/>
      <c r="BP297" s="283"/>
      <c r="BQ297" s="283"/>
      <c r="BR297" s="283"/>
      <c r="BS297" s="283"/>
      <c r="BT297" s="283"/>
      <c r="BU297" s="283"/>
      <c r="BV297" s="283"/>
      <c r="BW297" s="283"/>
      <c r="BX297" s="283"/>
      <c r="BY297" s="283"/>
      <c r="BZ297" s="283"/>
      <c r="CA297" s="283"/>
      <c r="CB297" s="283"/>
      <c r="CC297" s="283"/>
      <c r="CD297" s="283"/>
      <c r="CE297" s="283"/>
      <c r="CF297" s="283"/>
      <c r="CG297" s="283"/>
      <c r="CH297" s="283"/>
      <c r="CI297" s="283"/>
      <c r="CJ297" s="283"/>
      <c r="CK297" s="283"/>
      <c r="CL297" s="283"/>
      <c r="CM297" s="283"/>
      <c r="CN297" s="283"/>
      <c r="CO297" s="283"/>
      <c r="CP297" s="283"/>
      <c r="CQ297" s="283"/>
      <c r="CR297" s="283"/>
      <c r="CS297" s="283"/>
      <c r="CT297" s="283"/>
      <c r="CU297" s="283"/>
      <c r="CV297" s="283"/>
      <c r="CW297" s="283"/>
      <c r="CX297" s="283"/>
      <c r="CY297" s="283"/>
      <c r="CZ297" s="283"/>
      <c r="DA297" s="283"/>
      <c r="DB297" s="283"/>
      <c r="DC297" s="283"/>
      <c r="DD297" s="283"/>
      <c r="DE297" s="283"/>
      <c r="DF297" s="283"/>
      <c r="DG297" s="283"/>
      <c r="DH297" s="283"/>
      <c r="DI297" s="283"/>
      <c r="DJ297" s="283"/>
      <c r="DK297" s="283"/>
      <c r="DL297" s="283"/>
      <c r="DM297" s="283"/>
      <c r="DN297" s="283"/>
      <c r="DO297" s="283"/>
      <c r="DP297" s="283"/>
      <c r="DQ297" s="283"/>
      <c r="DR297" s="283"/>
      <c r="DS297" s="283"/>
      <c r="DT297" s="283"/>
      <c r="DU297" s="283"/>
      <c r="DV297" s="283"/>
      <c r="DW297" s="283"/>
      <c r="DX297" s="283"/>
      <c r="DY297" s="283"/>
      <c r="DZ297" s="283"/>
      <c r="EA297" s="283"/>
      <c r="EB297" s="283"/>
      <c r="EC297" s="283"/>
      <c r="ED297" s="283"/>
      <c r="EE297" s="283"/>
      <c r="EF297" s="283"/>
      <c r="EG297" s="283"/>
    </row>
    <row r="298" spans="2:137" s="305" customFormat="1">
      <c r="B298" s="204"/>
      <c r="J298" s="283"/>
      <c r="K298" s="283"/>
      <c r="L298" s="283"/>
      <c r="M298" s="283"/>
      <c r="N298" s="283"/>
      <c r="O298" s="283"/>
      <c r="P298" s="283"/>
      <c r="Q298" s="283"/>
      <c r="R298" s="283"/>
      <c r="S298" s="283"/>
      <c r="T298" s="283"/>
      <c r="U298" s="283"/>
      <c r="V298" s="283"/>
      <c r="W298" s="283"/>
      <c r="X298" s="283"/>
      <c r="Y298" s="283"/>
      <c r="Z298" s="283"/>
      <c r="AA298" s="283"/>
      <c r="AB298" s="283"/>
      <c r="AC298" s="283"/>
      <c r="AD298" s="283"/>
      <c r="AE298" s="283"/>
      <c r="AF298" s="283"/>
      <c r="AG298" s="283"/>
      <c r="AH298" s="283"/>
      <c r="AI298" s="283"/>
      <c r="AJ298" s="283"/>
      <c r="AK298" s="283"/>
      <c r="AL298" s="283"/>
      <c r="AM298" s="283"/>
      <c r="AN298" s="283"/>
      <c r="AO298" s="283"/>
      <c r="AP298" s="283"/>
      <c r="AQ298" s="283"/>
      <c r="AR298" s="283"/>
      <c r="AS298" s="283"/>
      <c r="AT298" s="283"/>
      <c r="AU298" s="283"/>
      <c r="AV298" s="283"/>
      <c r="AW298" s="283"/>
      <c r="AX298" s="283"/>
      <c r="AY298" s="283"/>
      <c r="AZ298" s="283"/>
      <c r="BA298" s="283"/>
      <c r="BB298" s="283"/>
      <c r="BC298" s="283"/>
      <c r="BD298" s="283"/>
      <c r="BE298" s="283"/>
      <c r="BF298" s="283"/>
      <c r="BG298" s="283"/>
      <c r="BH298" s="283"/>
      <c r="BI298" s="283"/>
      <c r="BJ298" s="283"/>
      <c r="BK298" s="283"/>
      <c r="BL298" s="283"/>
      <c r="BM298" s="283"/>
      <c r="BN298" s="283"/>
      <c r="BO298" s="283"/>
      <c r="BP298" s="283"/>
      <c r="BQ298" s="283"/>
      <c r="BR298" s="283"/>
      <c r="BS298" s="283"/>
      <c r="BT298" s="283"/>
      <c r="BU298" s="283"/>
      <c r="BV298" s="283"/>
      <c r="BW298" s="283"/>
      <c r="BX298" s="283"/>
      <c r="BY298" s="283"/>
      <c r="BZ298" s="283"/>
      <c r="CA298" s="283"/>
      <c r="CB298" s="283"/>
      <c r="CC298" s="283"/>
      <c r="CD298" s="283"/>
      <c r="CE298" s="283"/>
      <c r="CF298" s="283"/>
      <c r="CG298" s="283"/>
      <c r="CH298" s="283"/>
      <c r="CI298" s="283"/>
      <c r="CJ298" s="283"/>
      <c r="CK298" s="283"/>
      <c r="CL298" s="283"/>
      <c r="CM298" s="283"/>
      <c r="CN298" s="283"/>
      <c r="CO298" s="283"/>
      <c r="CP298" s="283"/>
      <c r="CQ298" s="283"/>
      <c r="CR298" s="283"/>
      <c r="CS298" s="283"/>
      <c r="CT298" s="283"/>
      <c r="CU298" s="283"/>
      <c r="CV298" s="283"/>
      <c r="CW298" s="283"/>
      <c r="CX298" s="283"/>
      <c r="CY298" s="283"/>
      <c r="CZ298" s="283"/>
      <c r="DA298" s="283"/>
      <c r="DB298" s="283"/>
      <c r="DC298" s="283"/>
      <c r="DD298" s="283"/>
      <c r="DE298" s="283"/>
      <c r="DF298" s="283"/>
      <c r="DG298" s="283"/>
      <c r="DH298" s="283"/>
      <c r="DI298" s="283"/>
      <c r="DJ298" s="283"/>
      <c r="DK298" s="283"/>
      <c r="DL298" s="283"/>
      <c r="DM298" s="283"/>
      <c r="DN298" s="283"/>
      <c r="DO298" s="283"/>
      <c r="DP298" s="283"/>
      <c r="DQ298" s="283"/>
      <c r="DR298" s="283"/>
      <c r="DS298" s="283"/>
      <c r="DT298" s="283"/>
      <c r="DU298" s="283"/>
      <c r="DV298" s="283"/>
      <c r="DW298" s="283"/>
      <c r="DX298" s="283"/>
      <c r="DY298" s="283"/>
      <c r="DZ298" s="283"/>
      <c r="EA298" s="283"/>
      <c r="EB298" s="283"/>
      <c r="EC298" s="283"/>
      <c r="ED298" s="283"/>
      <c r="EE298" s="283"/>
      <c r="EF298" s="283"/>
      <c r="EG298" s="283"/>
    </row>
    <row r="299" spans="2:137" s="305" customFormat="1">
      <c r="B299" s="204"/>
      <c r="J299" s="283"/>
      <c r="K299" s="283"/>
      <c r="L299" s="283"/>
      <c r="M299" s="283"/>
      <c r="N299" s="283"/>
      <c r="O299" s="283"/>
      <c r="P299" s="283"/>
      <c r="Q299" s="283"/>
      <c r="R299" s="283"/>
      <c r="S299" s="283"/>
      <c r="T299" s="283"/>
      <c r="U299" s="283"/>
      <c r="V299" s="283"/>
      <c r="W299" s="283"/>
      <c r="X299" s="283"/>
      <c r="Y299" s="283"/>
      <c r="Z299" s="283"/>
      <c r="AA299" s="283"/>
      <c r="AB299" s="283"/>
      <c r="AC299" s="283"/>
      <c r="AD299" s="283"/>
      <c r="AE299" s="283"/>
      <c r="AF299" s="283"/>
      <c r="AG299" s="283"/>
      <c r="AH299" s="283"/>
      <c r="AI299" s="283"/>
      <c r="AJ299" s="283"/>
      <c r="AK299" s="283"/>
      <c r="AL299" s="283"/>
      <c r="AM299" s="283"/>
      <c r="AN299" s="283"/>
      <c r="AO299" s="283"/>
      <c r="AP299" s="283"/>
      <c r="AQ299" s="283"/>
      <c r="AR299" s="283"/>
      <c r="AS299" s="283"/>
      <c r="AT299" s="283"/>
      <c r="AU299" s="283"/>
      <c r="AV299" s="283"/>
      <c r="AW299" s="283"/>
      <c r="AX299" s="283"/>
      <c r="AY299" s="283"/>
      <c r="AZ299" s="283"/>
      <c r="BA299" s="283"/>
      <c r="BB299" s="283"/>
      <c r="BC299" s="283"/>
      <c r="BD299" s="283"/>
      <c r="BE299" s="283"/>
      <c r="BF299" s="283"/>
      <c r="BG299" s="283"/>
      <c r="BH299" s="283"/>
      <c r="BI299" s="283"/>
      <c r="BJ299" s="283"/>
      <c r="BK299" s="283"/>
      <c r="BL299" s="283"/>
      <c r="BM299" s="283"/>
      <c r="BN299" s="283"/>
      <c r="BO299" s="283"/>
      <c r="BP299" s="283"/>
      <c r="BQ299" s="283"/>
      <c r="BR299" s="283"/>
      <c r="BS299" s="283"/>
      <c r="BT299" s="283"/>
      <c r="BU299" s="283"/>
      <c r="BV299" s="283"/>
      <c r="BW299" s="283"/>
      <c r="BX299" s="283"/>
      <c r="BY299" s="283"/>
      <c r="BZ299" s="283"/>
      <c r="CA299" s="283"/>
      <c r="CB299" s="283"/>
      <c r="CC299" s="283"/>
      <c r="CD299" s="283"/>
      <c r="CE299" s="283"/>
      <c r="CF299" s="283"/>
      <c r="CG299" s="283"/>
      <c r="CH299" s="283"/>
      <c r="CI299" s="283"/>
      <c r="CJ299" s="283"/>
      <c r="CK299" s="283"/>
      <c r="CL299" s="283"/>
      <c r="CM299" s="283"/>
      <c r="CN299" s="283"/>
      <c r="CO299" s="283"/>
      <c r="CP299" s="283"/>
      <c r="CQ299" s="283"/>
      <c r="CR299" s="283"/>
      <c r="CS299" s="283"/>
      <c r="CT299" s="283"/>
      <c r="CU299" s="283"/>
      <c r="CV299" s="283"/>
      <c r="CW299" s="283"/>
      <c r="CX299" s="283"/>
      <c r="CY299" s="283"/>
      <c r="CZ299" s="283"/>
      <c r="DA299" s="283"/>
      <c r="DB299" s="283"/>
      <c r="DC299" s="283"/>
      <c r="DD299" s="283"/>
      <c r="DE299" s="283"/>
      <c r="DF299" s="283"/>
      <c r="DG299" s="283"/>
      <c r="DH299" s="283"/>
      <c r="DI299" s="283"/>
      <c r="DJ299" s="283"/>
      <c r="DK299" s="283"/>
      <c r="DL299" s="283"/>
      <c r="DM299" s="283"/>
      <c r="DN299" s="283"/>
      <c r="DO299" s="283"/>
      <c r="DP299" s="283"/>
      <c r="DQ299" s="283"/>
      <c r="DR299" s="283"/>
      <c r="DS299" s="283"/>
      <c r="DT299" s="283"/>
      <c r="DU299" s="283"/>
      <c r="DV299" s="283"/>
      <c r="DW299" s="283"/>
      <c r="DX299" s="283"/>
      <c r="DY299" s="283"/>
      <c r="DZ299" s="283"/>
      <c r="EA299" s="283"/>
      <c r="EB299" s="283"/>
      <c r="EC299" s="283"/>
      <c r="ED299" s="283"/>
      <c r="EE299" s="283"/>
      <c r="EF299" s="283"/>
      <c r="EG299" s="283"/>
    </row>
    <row r="300" spans="2:137" s="305" customFormat="1">
      <c r="B300" s="204"/>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83"/>
      <c r="AN300" s="283"/>
      <c r="AO300" s="283"/>
      <c r="AP300" s="283"/>
      <c r="AQ300" s="283"/>
      <c r="AR300" s="283"/>
      <c r="AS300" s="283"/>
      <c r="AT300" s="283"/>
      <c r="AU300" s="283"/>
      <c r="AV300" s="283"/>
      <c r="AW300" s="283"/>
      <c r="AX300" s="283"/>
      <c r="AY300" s="283"/>
      <c r="AZ300" s="283"/>
      <c r="BA300" s="283"/>
      <c r="BB300" s="283"/>
      <c r="BC300" s="283"/>
      <c r="BD300" s="283"/>
      <c r="BE300" s="283"/>
      <c r="BF300" s="283"/>
      <c r="BG300" s="283"/>
      <c r="BH300" s="283"/>
      <c r="BI300" s="283"/>
      <c r="BJ300" s="283"/>
      <c r="BK300" s="283"/>
      <c r="BL300" s="283"/>
      <c r="BM300" s="283"/>
      <c r="BN300" s="283"/>
      <c r="BO300" s="283"/>
      <c r="BP300" s="283"/>
      <c r="BQ300" s="283"/>
      <c r="BR300" s="283"/>
      <c r="BS300" s="283"/>
      <c r="BT300" s="283"/>
      <c r="BU300" s="283"/>
      <c r="BV300" s="283"/>
      <c r="BW300" s="283"/>
      <c r="BX300" s="283"/>
      <c r="BY300" s="283"/>
      <c r="BZ300" s="283"/>
      <c r="CA300" s="283"/>
      <c r="CB300" s="283"/>
      <c r="CC300" s="283"/>
      <c r="CD300" s="283"/>
      <c r="CE300" s="283"/>
      <c r="CF300" s="283"/>
      <c r="CG300" s="283"/>
      <c r="CH300" s="283"/>
      <c r="CI300" s="283"/>
      <c r="CJ300" s="283"/>
      <c r="CK300" s="283"/>
      <c r="CL300" s="283"/>
      <c r="CM300" s="283"/>
      <c r="CN300" s="283"/>
      <c r="CO300" s="283"/>
      <c r="CP300" s="283"/>
      <c r="CQ300" s="283"/>
      <c r="CR300" s="283"/>
      <c r="CS300" s="283"/>
      <c r="CT300" s="283"/>
      <c r="CU300" s="283"/>
      <c r="CV300" s="283"/>
      <c r="CW300" s="283"/>
      <c r="CX300" s="283"/>
      <c r="CY300" s="283"/>
      <c r="CZ300" s="283"/>
      <c r="DA300" s="283"/>
      <c r="DB300" s="283"/>
      <c r="DC300" s="283"/>
      <c r="DD300" s="283"/>
      <c r="DE300" s="283"/>
      <c r="DF300" s="283"/>
      <c r="DG300" s="283"/>
      <c r="DH300" s="283"/>
      <c r="DI300" s="283"/>
      <c r="DJ300" s="283"/>
      <c r="DK300" s="283"/>
      <c r="DL300" s="283"/>
      <c r="DM300" s="283"/>
      <c r="DN300" s="283"/>
      <c r="DO300" s="283"/>
      <c r="DP300" s="283"/>
      <c r="DQ300" s="283"/>
      <c r="DR300" s="283"/>
      <c r="DS300" s="283"/>
      <c r="DT300" s="283"/>
      <c r="DU300" s="283"/>
      <c r="DV300" s="283"/>
      <c r="DW300" s="283"/>
      <c r="DX300" s="283"/>
      <c r="DY300" s="283"/>
      <c r="DZ300" s="283"/>
      <c r="EA300" s="283"/>
      <c r="EB300" s="283"/>
      <c r="EC300" s="283"/>
      <c r="ED300" s="283"/>
      <c r="EE300" s="283"/>
      <c r="EF300" s="283"/>
      <c r="EG300" s="283"/>
    </row>
    <row r="301" spans="2:137" s="305" customFormat="1">
      <c r="B301" s="204"/>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83"/>
      <c r="AN301" s="283"/>
      <c r="AO301" s="283"/>
      <c r="AP301" s="283"/>
      <c r="AQ301" s="283"/>
      <c r="AR301" s="283"/>
      <c r="AS301" s="283"/>
      <c r="AT301" s="283"/>
      <c r="AU301" s="283"/>
      <c r="AV301" s="283"/>
      <c r="AW301" s="283"/>
      <c r="AX301" s="283"/>
      <c r="AY301" s="283"/>
      <c r="AZ301" s="283"/>
      <c r="BA301" s="283"/>
      <c r="BB301" s="283"/>
      <c r="BC301" s="283"/>
      <c r="BD301" s="283"/>
      <c r="BE301" s="283"/>
      <c r="BF301" s="283"/>
      <c r="BG301" s="283"/>
      <c r="BH301" s="283"/>
      <c r="BI301" s="283"/>
      <c r="BJ301" s="283"/>
      <c r="BK301" s="283"/>
      <c r="BL301" s="283"/>
      <c r="BM301" s="283"/>
      <c r="BN301" s="283"/>
      <c r="BO301" s="283"/>
      <c r="BP301" s="283"/>
      <c r="BQ301" s="283"/>
      <c r="BR301" s="283"/>
      <c r="BS301" s="283"/>
      <c r="BT301" s="283"/>
      <c r="BU301" s="283"/>
      <c r="BV301" s="283"/>
      <c r="BW301" s="283"/>
      <c r="BX301" s="283"/>
      <c r="BY301" s="283"/>
      <c r="BZ301" s="283"/>
      <c r="CA301" s="283"/>
      <c r="CB301" s="283"/>
      <c r="CC301" s="283"/>
      <c r="CD301" s="283"/>
      <c r="CE301" s="283"/>
      <c r="CF301" s="283"/>
      <c r="CG301" s="283"/>
      <c r="CH301" s="283"/>
      <c r="CI301" s="283"/>
      <c r="CJ301" s="283"/>
      <c r="CK301" s="283"/>
      <c r="CL301" s="283"/>
      <c r="CM301" s="283"/>
      <c r="CN301" s="283"/>
      <c r="CO301" s="283"/>
      <c r="CP301" s="283"/>
      <c r="CQ301" s="283"/>
      <c r="CR301" s="283"/>
      <c r="CS301" s="283"/>
      <c r="CT301" s="283"/>
      <c r="CU301" s="283"/>
      <c r="CV301" s="283"/>
      <c r="CW301" s="283"/>
      <c r="CX301" s="283"/>
      <c r="CY301" s="283"/>
      <c r="CZ301" s="283"/>
      <c r="DA301" s="283"/>
      <c r="DB301" s="283"/>
      <c r="DC301" s="283"/>
      <c r="DD301" s="283"/>
      <c r="DE301" s="283"/>
      <c r="DF301" s="283"/>
      <c r="DG301" s="283"/>
      <c r="DH301" s="283"/>
      <c r="DI301" s="283"/>
      <c r="DJ301" s="283"/>
      <c r="DK301" s="283"/>
      <c r="DL301" s="283"/>
      <c r="DM301" s="283"/>
      <c r="DN301" s="283"/>
      <c r="DO301" s="283"/>
      <c r="DP301" s="283"/>
      <c r="DQ301" s="283"/>
      <c r="DR301" s="283"/>
      <c r="DS301" s="283"/>
      <c r="DT301" s="283"/>
      <c r="DU301" s="283"/>
      <c r="DV301" s="283"/>
      <c r="DW301" s="283"/>
      <c r="DX301" s="283"/>
      <c r="DY301" s="283"/>
      <c r="DZ301" s="283"/>
      <c r="EA301" s="283"/>
      <c r="EB301" s="283"/>
      <c r="EC301" s="283"/>
      <c r="ED301" s="283"/>
      <c r="EE301" s="283"/>
      <c r="EF301" s="283"/>
      <c r="EG301" s="283"/>
    </row>
    <row r="302" spans="2:137" s="305" customFormat="1">
      <c r="B302" s="204"/>
      <c r="J302" s="283"/>
      <c r="K302" s="283"/>
      <c r="L302" s="283"/>
      <c r="M302" s="283"/>
      <c r="N302" s="283"/>
      <c r="O302" s="283"/>
      <c r="P302" s="283"/>
      <c r="Q302" s="283"/>
      <c r="R302" s="283"/>
      <c r="S302" s="283"/>
      <c r="T302" s="283"/>
      <c r="U302" s="283"/>
      <c r="V302" s="283"/>
      <c r="W302" s="283"/>
      <c r="X302" s="283"/>
      <c r="Y302" s="283"/>
      <c r="Z302" s="283"/>
      <c r="AA302" s="283"/>
      <c r="AB302" s="283"/>
      <c r="AC302" s="283"/>
      <c r="AD302" s="283"/>
      <c r="AE302" s="283"/>
      <c r="AF302" s="283"/>
      <c r="AG302" s="283"/>
      <c r="AH302" s="283"/>
      <c r="AI302" s="283"/>
      <c r="AJ302" s="283"/>
      <c r="AK302" s="283"/>
      <c r="AL302" s="283"/>
      <c r="AM302" s="283"/>
      <c r="AN302" s="283"/>
      <c r="AO302" s="283"/>
      <c r="AP302" s="283"/>
      <c r="AQ302" s="283"/>
      <c r="AR302" s="283"/>
      <c r="AS302" s="283"/>
      <c r="AT302" s="283"/>
      <c r="AU302" s="283"/>
      <c r="AV302" s="283"/>
      <c r="AW302" s="283"/>
      <c r="AX302" s="283"/>
      <c r="AY302" s="283"/>
      <c r="AZ302" s="283"/>
      <c r="BA302" s="283"/>
      <c r="BB302" s="283"/>
      <c r="BC302" s="283"/>
      <c r="BD302" s="283"/>
      <c r="BE302" s="283"/>
      <c r="BF302" s="283"/>
      <c r="BG302" s="283"/>
      <c r="BH302" s="283"/>
      <c r="BI302" s="283"/>
      <c r="BJ302" s="283"/>
      <c r="BK302" s="283"/>
      <c r="BL302" s="283"/>
      <c r="BM302" s="283"/>
      <c r="BN302" s="283"/>
      <c r="BO302" s="283"/>
      <c r="BP302" s="283"/>
      <c r="BQ302" s="283"/>
      <c r="BR302" s="283"/>
      <c r="BS302" s="283"/>
      <c r="BT302" s="283"/>
      <c r="BU302" s="283"/>
      <c r="BV302" s="283"/>
      <c r="BW302" s="283"/>
      <c r="BX302" s="283"/>
      <c r="BY302" s="283"/>
      <c r="BZ302" s="283"/>
      <c r="CA302" s="283"/>
      <c r="CB302" s="283"/>
      <c r="CC302" s="283"/>
      <c r="CD302" s="283"/>
      <c r="CE302" s="283"/>
      <c r="CF302" s="283"/>
      <c r="CG302" s="283"/>
      <c r="CH302" s="283"/>
      <c r="CI302" s="283"/>
      <c r="CJ302" s="283"/>
      <c r="CK302" s="283"/>
      <c r="CL302" s="283"/>
      <c r="CM302" s="283"/>
      <c r="CN302" s="283"/>
      <c r="CO302" s="283"/>
      <c r="CP302" s="283"/>
      <c r="CQ302" s="283"/>
      <c r="CR302" s="283"/>
      <c r="CS302" s="283"/>
      <c r="CT302" s="283"/>
      <c r="CU302" s="283"/>
      <c r="CV302" s="283"/>
      <c r="CW302" s="283"/>
      <c r="CX302" s="283"/>
      <c r="CY302" s="283"/>
      <c r="CZ302" s="283"/>
      <c r="DA302" s="283"/>
      <c r="DB302" s="283"/>
      <c r="DC302" s="283"/>
      <c r="DD302" s="283"/>
      <c r="DE302" s="283"/>
      <c r="DF302" s="283"/>
      <c r="DG302" s="283"/>
      <c r="DH302" s="283"/>
      <c r="DI302" s="283"/>
      <c r="DJ302" s="283"/>
      <c r="DK302" s="283"/>
      <c r="DL302" s="283"/>
      <c r="DM302" s="283"/>
      <c r="DN302" s="283"/>
      <c r="DO302" s="283"/>
      <c r="DP302" s="283"/>
      <c r="DQ302" s="283"/>
      <c r="DR302" s="283"/>
      <c r="DS302" s="283"/>
      <c r="DT302" s="283"/>
      <c r="DU302" s="283"/>
      <c r="DV302" s="283"/>
      <c r="DW302" s="283"/>
      <c r="DX302" s="283"/>
      <c r="DY302" s="283"/>
      <c r="DZ302" s="283"/>
      <c r="EA302" s="283"/>
      <c r="EB302" s="283"/>
      <c r="EC302" s="283"/>
      <c r="ED302" s="283"/>
      <c r="EE302" s="283"/>
      <c r="EF302" s="283"/>
      <c r="EG302" s="283"/>
    </row>
    <row r="303" spans="2:137" s="305" customFormat="1">
      <c r="B303" s="204"/>
      <c r="J303" s="283"/>
      <c r="K303" s="283"/>
      <c r="L303" s="283"/>
      <c r="M303" s="283"/>
      <c r="N303" s="283"/>
      <c r="O303" s="283"/>
      <c r="P303" s="283"/>
      <c r="Q303" s="283"/>
      <c r="R303" s="283"/>
      <c r="S303" s="283"/>
      <c r="T303" s="283"/>
      <c r="U303" s="283"/>
      <c r="V303" s="283"/>
      <c r="W303" s="283"/>
      <c r="X303" s="283"/>
      <c r="Y303" s="283"/>
      <c r="Z303" s="283"/>
      <c r="AA303" s="283"/>
      <c r="AB303" s="283"/>
      <c r="AC303" s="283"/>
      <c r="AD303" s="283"/>
      <c r="AE303" s="283"/>
      <c r="AF303" s="283"/>
      <c r="AG303" s="283"/>
      <c r="AH303" s="283"/>
      <c r="AI303" s="283"/>
      <c r="AJ303" s="283"/>
      <c r="AK303" s="283"/>
      <c r="AL303" s="283"/>
      <c r="AM303" s="283"/>
      <c r="AN303" s="283"/>
      <c r="AO303" s="283"/>
      <c r="AP303" s="283"/>
      <c r="AQ303" s="283"/>
      <c r="AR303" s="283"/>
      <c r="AS303" s="283"/>
      <c r="AT303" s="283"/>
      <c r="AU303" s="283"/>
      <c r="AV303" s="283"/>
      <c r="AW303" s="283"/>
      <c r="AX303" s="283"/>
      <c r="AY303" s="283"/>
      <c r="AZ303" s="283"/>
      <c r="BA303" s="283"/>
      <c r="BB303" s="283"/>
      <c r="BC303" s="283"/>
      <c r="BD303" s="283"/>
      <c r="BE303" s="283"/>
      <c r="BF303" s="283"/>
      <c r="BG303" s="283"/>
      <c r="BH303" s="283"/>
      <c r="BI303" s="283"/>
      <c r="BJ303" s="283"/>
      <c r="BK303" s="283"/>
      <c r="BL303" s="283"/>
      <c r="BM303" s="283"/>
      <c r="BN303" s="283"/>
      <c r="BO303" s="283"/>
      <c r="BP303" s="283"/>
      <c r="BQ303" s="283"/>
      <c r="BR303" s="283"/>
      <c r="BS303" s="283"/>
      <c r="BT303" s="283"/>
      <c r="BU303" s="283"/>
      <c r="BV303" s="283"/>
      <c r="BW303" s="283"/>
      <c r="BX303" s="283"/>
      <c r="BY303" s="283"/>
      <c r="BZ303" s="283"/>
      <c r="CA303" s="283"/>
      <c r="CB303" s="283"/>
      <c r="CC303" s="283"/>
      <c r="CD303" s="283"/>
      <c r="CE303" s="283"/>
      <c r="CF303" s="283"/>
      <c r="CG303" s="283"/>
      <c r="CH303" s="283"/>
      <c r="CI303" s="283"/>
      <c r="CJ303" s="283"/>
      <c r="CK303" s="283"/>
      <c r="CL303" s="283"/>
      <c r="CM303" s="283"/>
      <c r="CN303" s="283"/>
      <c r="CO303" s="283"/>
      <c r="CP303" s="283"/>
      <c r="CQ303" s="283"/>
      <c r="CR303" s="283"/>
      <c r="CS303" s="283"/>
      <c r="CT303" s="283"/>
      <c r="CU303" s="283"/>
      <c r="CV303" s="283"/>
      <c r="CW303" s="283"/>
      <c r="CX303" s="283"/>
      <c r="CY303" s="283"/>
      <c r="CZ303" s="283"/>
      <c r="DA303" s="283"/>
      <c r="DB303" s="283"/>
      <c r="DC303" s="283"/>
      <c r="DD303" s="283"/>
      <c r="DE303" s="283"/>
      <c r="DF303" s="283"/>
      <c r="DG303" s="283"/>
      <c r="DH303" s="283"/>
      <c r="DI303" s="283"/>
      <c r="DJ303" s="283"/>
      <c r="DK303" s="283"/>
      <c r="DL303" s="283"/>
      <c r="DM303" s="283"/>
      <c r="DN303" s="283"/>
      <c r="DO303" s="283"/>
      <c r="DP303" s="283"/>
      <c r="DQ303" s="283"/>
      <c r="DR303" s="283"/>
      <c r="DS303" s="283"/>
      <c r="DT303" s="283"/>
      <c r="DU303" s="283"/>
      <c r="DV303" s="283"/>
      <c r="DW303" s="283"/>
      <c r="DX303" s="283"/>
      <c r="DY303" s="283"/>
      <c r="DZ303" s="283"/>
      <c r="EA303" s="283"/>
      <c r="EB303" s="283"/>
      <c r="EC303" s="283"/>
      <c r="ED303" s="283"/>
      <c r="EE303" s="283"/>
      <c r="EF303" s="283"/>
      <c r="EG303" s="283"/>
    </row>
    <row r="304" spans="2:137" s="305" customFormat="1">
      <c r="B304" s="204"/>
      <c r="J304" s="283"/>
      <c r="K304" s="283"/>
      <c r="L304" s="283"/>
      <c r="M304" s="283"/>
      <c r="N304" s="283"/>
      <c r="O304" s="283"/>
      <c r="P304" s="283"/>
      <c r="Q304" s="283"/>
      <c r="R304" s="283"/>
      <c r="S304" s="283"/>
      <c r="T304" s="283"/>
      <c r="U304" s="283"/>
      <c r="V304" s="283"/>
      <c r="W304" s="283"/>
      <c r="X304" s="283"/>
      <c r="Y304" s="283"/>
      <c r="Z304" s="283"/>
      <c r="AA304" s="283"/>
      <c r="AB304" s="283"/>
      <c r="AC304" s="283"/>
      <c r="AD304" s="283"/>
      <c r="AE304" s="283"/>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283"/>
      <c r="BK304" s="283"/>
      <c r="BL304" s="283"/>
      <c r="BM304" s="283"/>
      <c r="BN304" s="283"/>
      <c r="BO304" s="283"/>
      <c r="BP304" s="283"/>
      <c r="BQ304" s="283"/>
      <c r="BR304" s="283"/>
      <c r="BS304" s="283"/>
      <c r="BT304" s="283"/>
      <c r="BU304" s="283"/>
      <c r="BV304" s="283"/>
      <c r="BW304" s="283"/>
      <c r="BX304" s="283"/>
      <c r="BY304" s="283"/>
      <c r="BZ304" s="283"/>
      <c r="CA304" s="283"/>
      <c r="CB304" s="283"/>
      <c r="CC304" s="283"/>
      <c r="CD304" s="283"/>
      <c r="CE304" s="283"/>
      <c r="CF304" s="283"/>
      <c r="CG304" s="283"/>
      <c r="CH304" s="283"/>
      <c r="CI304" s="283"/>
      <c r="CJ304" s="283"/>
      <c r="CK304" s="283"/>
      <c r="CL304" s="283"/>
      <c r="CM304" s="283"/>
      <c r="CN304" s="283"/>
      <c r="CO304" s="283"/>
      <c r="CP304" s="283"/>
      <c r="CQ304" s="283"/>
      <c r="CR304" s="283"/>
      <c r="CS304" s="283"/>
      <c r="CT304" s="283"/>
      <c r="CU304" s="283"/>
      <c r="CV304" s="283"/>
      <c r="CW304" s="283"/>
      <c r="CX304" s="283"/>
      <c r="CY304" s="283"/>
      <c r="CZ304" s="283"/>
      <c r="DA304" s="283"/>
      <c r="DB304" s="283"/>
      <c r="DC304" s="283"/>
      <c r="DD304" s="283"/>
      <c r="DE304" s="283"/>
      <c r="DF304" s="283"/>
      <c r="DG304" s="283"/>
      <c r="DH304" s="283"/>
      <c r="DI304" s="283"/>
      <c r="DJ304" s="283"/>
      <c r="DK304" s="283"/>
      <c r="DL304" s="283"/>
      <c r="DM304" s="283"/>
      <c r="DN304" s="283"/>
      <c r="DO304" s="283"/>
      <c r="DP304" s="283"/>
      <c r="DQ304" s="283"/>
      <c r="DR304" s="283"/>
      <c r="DS304" s="283"/>
      <c r="DT304" s="283"/>
      <c r="DU304" s="283"/>
      <c r="DV304" s="283"/>
      <c r="DW304" s="283"/>
      <c r="DX304" s="283"/>
      <c r="DY304" s="283"/>
      <c r="DZ304" s="283"/>
      <c r="EA304" s="283"/>
      <c r="EB304" s="283"/>
      <c r="EC304" s="283"/>
      <c r="ED304" s="283"/>
      <c r="EE304" s="283"/>
      <c r="EF304" s="283"/>
      <c r="EG304" s="283"/>
    </row>
    <row r="305" spans="2:137" s="305" customFormat="1">
      <c r="B305" s="204"/>
      <c r="J305" s="283"/>
      <c r="K305" s="283"/>
      <c r="L305" s="283"/>
      <c r="M305" s="283"/>
      <c r="N305" s="283"/>
      <c r="O305" s="283"/>
      <c r="P305" s="283"/>
      <c r="Q305" s="283"/>
      <c r="R305" s="283"/>
      <c r="S305" s="283"/>
      <c r="T305" s="283"/>
      <c r="U305" s="283"/>
      <c r="V305" s="283"/>
      <c r="W305" s="283"/>
      <c r="X305" s="283"/>
      <c r="Y305" s="283"/>
      <c r="Z305" s="283"/>
      <c r="AA305" s="283"/>
      <c r="AB305" s="283"/>
      <c r="AC305" s="283"/>
      <c r="AD305" s="283"/>
      <c r="AE305" s="283"/>
      <c r="AF305" s="283"/>
      <c r="AG305" s="283"/>
      <c r="AH305" s="283"/>
      <c r="AI305" s="283"/>
      <c r="AJ305" s="283"/>
      <c r="AK305" s="283"/>
      <c r="AL305" s="283"/>
      <c r="AM305" s="283"/>
      <c r="AN305" s="283"/>
      <c r="AO305" s="283"/>
      <c r="AP305" s="283"/>
      <c r="AQ305" s="283"/>
      <c r="AR305" s="283"/>
      <c r="AS305" s="283"/>
      <c r="AT305" s="283"/>
      <c r="AU305" s="283"/>
      <c r="AV305" s="283"/>
      <c r="AW305" s="283"/>
      <c r="AX305" s="283"/>
      <c r="AY305" s="283"/>
      <c r="AZ305" s="283"/>
      <c r="BA305" s="283"/>
      <c r="BB305" s="283"/>
      <c r="BC305" s="283"/>
      <c r="BD305" s="283"/>
      <c r="BE305" s="283"/>
      <c r="BF305" s="283"/>
      <c r="BG305" s="283"/>
      <c r="BH305" s="283"/>
      <c r="BI305" s="283"/>
      <c r="BJ305" s="283"/>
      <c r="BK305" s="283"/>
      <c r="BL305" s="283"/>
      <c r="BM305" s="283"/>
      <c r="BN305" s="283"/>
      <c r="BO305" s="283"/>
      <c r="BP305" s="283"/>
      <c r="BQ305" s="283"/>
      <c r="BR305" s="283"/>
      <c r="BS305" s="283"/>
      <c r="BT305" s="283"/>
      <c r="BU305" s="283"/>
      <c r="BV305" s="283"/>
      <c r="BW305" s="283"/>
      <c r="BX305" s="283"/>
      <c r="BY305" s="283"/>
      <c r="BZ305" s="283"/>
      <c r="CA305" s="283"/>
      <c r="CB305" s="283"/>
      <c r="CC305" s="283"/>
      <c r="CD305" s="283"/>
      <c r="CE305" s="283"/>
      <c r="CF305" s="283"/>
      <c r="CG305" s="283"/>
      <c r="CH305" s="283"/>
      <c r="CI305" s="283"/>
      <c r="CJ305" s="283"/>
      <c r="CK305" s="283"/>
      <c r="CL305" s="283"/>
      <c r="CM305" s="283"/>
      <c r="CN305" s="283"/>
      <c r="CO305" s="283"/>
      <c r="CP305" s="283"/>
      <c r="CQ305" s="283"/>
      <c r="CR305" s="283"/>
      <c r="CS305" s="283"/>
      <c r="CT305" s="283"/>
      <c r="CU305" s="283"/>
      <c r="CV305" s="283"/>
      <c r="CW305" s="283"/>
      <c r="CX305" s="283"/>
      <c r="CY305" s="283"/>
      <c r="CZ305" s="283"/>
      <c r="DA305" s="283"/>
      <c r="DB305" s="283"/>
      <c r="DC305" s="283"/>
      <c r="DD305" s="283"/>
      <c r="DE305" s="283"/>
      <c r="DF305" s="283"/>
      <c r="DG305" s="283"/>
      <c r="DH305" s="283"/>
      <c r="DI305" s="283"/>
      <c r="DJ305" s="283"/>
      <c r="DK305" s="283"/>
      <c r="DL305" s="283"/>
      <c r="DM305" s="283"/>
      <c r="DN305" s="283"/>
      <c r="DO305" s="283"/>
      <c r="DP305" s="283"/>
      <c r="DQ305" s="283"/>
      <c r="DR305" s="283"/>
      <c r="DS305" s="283"/>
      <c r="DT305" s="283"/>
      <c r="DU305" s="283"/>
      <c r="DV305" s="283"/>
      <c r="DW305" s="283"/>
      <c r="DX305" s="283"/>
      <c r="DY305" s="283"/>
      <c r="DZ305" s="283"/>
      <c r="EA305" s="283"/>
      <c r="EB305" s="283"/>
      <c r="EC305" s="283"/>
      <c r="ED305" s="283"/>
      <c r="EE305" s="283"/>
      <c r="EF305" s="283"/>
      <c r="EG305" s="283"/>
    </row>
    <row r="306" spans="2:137" s="305" customFormat="1">
      <c r="B306" s="204"/>
      <c r="J306" s="283"/>
      <c r="K306" s="283"/>
      <c r="L306" s="283"/>
      <c r="M306" s="283"/>
      <c r="N306" s="283"/>
      <c r="O306" s="283"/>
      <c r="P306" s="283"/>
      <c r="Q306" s="283"/>
      <c r="R306" s="283"/>
      <c r="S306" s="283"/>
      <c r="T306" s="283"/>
      <c r="U306" s="283"/>
      <c r="V306" s="283"/>
      <c r="W306" s="283"/>
      <c r="X306" s="283"/>
      <c r="Y306" s="283"/>
      <c r="Z306" s="283"/>
      <c r="AA306" s="283"/>
      <c r="AB306" s="283"/>
      <c r="AC306" s="283"/>
      <c r="AD306" s="283"/>
      <c r="AE306" s="283"/>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283"/>
      <c r="BK306" s="283"/>
      <c r="BL306" s="283"/>
      <c r="BM306" s="283"/>
      <c r="BN306" s="283"/>
      <c r="BO306" s="283"/>
      <c r="BP306" s="283"/>
      <c r="BQ306" s="283"/>
      <c r="BR306" s="283"/>
      <c r="BS306" s="283"/>
      <c r="BT306" s="283"/>
      <c r="BU306" s="283"/>
      <c r="BV306" s="283"/>
      <c r="BW306" s="283"/>
      <c r="BX306" s="283"/>
      <c r="BY306" s="283"/>
      <c r="BZ306" s="283"/>
      <c r="CA306" s="283"/>
      <c r="CB306" s="283"/>
      <c r="CC306" s="283"/>
      <c r="CD306" s="283"/>
      <c r="CE306" s="283"/>
      <c r="CF306" s="283"/>
      <c r="CG306" s="283"/>
      <c r="CH306" s="283"/>
      <c r="CI306" s="283"/>
      <c r="CJ306" s="283"/>
      <c r="CK306" s="283"/>
      <c r="CL306" s="283"/>
      <c r="CM306" s="283"/>
      <c r="CN306" s="283"/>
      <c r="CO306" s="283"/>
      <c r="CP306" s="283"/>
      <c r="CQ306" s="283"/>
      <c r="CR306" s="283"/>
      <c r="CS306" s="283"/>
      <c r="CT306" s="283"/>
      <c r="CU306" s="283"/>
      <c r="CV306" s="283"/>
      <c r="CW306" s="283"/>
      <c r="CX306" s="283"/>
      <c r="CY306" s="283"/>
      <c r="CZ306" s="283"/>
      <c r="DA306" s="283"/>
      <c r="DB306" s="283"/>
      <c r="DC306" s="283"/>
      <c r="DD306" s="283"/>
      <c r="DE306" s="283"/>
      <c r="DF306" s="283"/>
      <c r="DG306" s="283"/>
      <c r="DH306" s="283"/>
      <c r="DI306" s="283"/>
      <c r="DJ306" s="283"/>
      <c r="DK306" s="283"/>
      <c r="DL306" s="283"/>
      <c r="DM306" s="283"/>
      <c r="DN306" s="283"/>
      <c r="DO306" s="283"/>
      <c r="DP306" s="283"/>
      <c r="DQ306" s="283"/>
      <c r="DR306" s="283"/>
      <c r="DS306" s="283"/>
      <c r="DT306" s="283"/>
      <c r="DU306" s="283"/>
      <c r="DV306" s="283"/>
      <c r="DW306" s="283"/>
      <c r="DX306" s="283"/>
      <c r="DY306" s="283"/>
      <c r="DZ306" s="283"/>
      <c r="EA306" s="283"/>
      <c r="EB306" s="283"/>
      <c r="EC306" s="283"/>
      <c r="ED306" s="283"/>
      <c r="EE306" s="283"/>
      <c r="EF306" s="283"/>
      <c r="EG306" s="283"/>
    </row>
    <row r="307" spans="2:137" s="305" customFormat="1">
      <c r="B307" s="204"/>
      <c r="J307" s="283"/>
      <c r="K307" s="283"/>
      <c r="L307" s="283"/>
      <c r="M307" s="283"/>
      <c r="N307" s="283"/>
      <c r="O307" s="283"/>
      <c r="P307" s="283"/>
      <c r="Q307" s="283"/>
      <c r="R307" s="283"/>
      <c r="S307" s="283"/>
      <c r="T307" s="283"/>
      <c r="U307" s="283"/>
      <c r="V307" s="283"/>
      <c r="W307" s="283"/>
      <c r="X307" s="283"/>
      <c r="Y307" s="283"/>
      <c r="Z307" s="283"/>
      <c r="AA307" s="283"/>
      <c r="AB307" s="283"/>
      <c r="AC307" s="283"/>
      <c r="AD307" s="283"/>
      <c r="AE307" s="283"/>
      <c r="AF307" s="283"/>
      <c r="AG307" s="283"/>
      <c r="AH307" s="283"/>
      <c r="AI307" s="283"/>
      <c r="AJ307" s="283"/>
      <c r="AK307" s="283"/>
      <c r="AL307" s="283"/>
      <c r="AM307" s="283"/>
      <c r="AN307" s="283"/>
      <c r="AO307" s="283"/>
      <c r="AP307" s="283"/>
      <c r="AQ307" s="283"/>
      <c r="AR307" s="283"/>
      <c r="AS307" s="283"/>
      <c r="AT307" s="283"/>
      <c r="AU307" s="283"/>
      <c r="AV307" s="283"/>
      <c r="AW307" s="283"/>
      <c r="AX307" s="283"/>
      <c r="AY307" s="283"/>
      <c r="AZ307" s="283"/>
      <c r="BA307" s="283"/>
      <c r="BB307" s="283"/>
      <c r="BC307" s="283"/>
      <c r="BD307" s="283"/>
      <c r="BE307" s="283"/>
      <c r="BF307" s="283"/>
      <c r="BG307" s="283"/>
      <c r="BH307" s="283"/>
      <c r="BI307" s="283"/>
      <c r="BJ307" s="283"/>
      <c r="BK307" s="283"/>
      <c r="BL307" s="283"/>
      <c r="BM307" s="283"/>
      <c r="BN307" s="283"/>
      <c r="BO307" s="283"/>
      <c r="BP307" s="283"/>
      <c r="BQ307" s="283"/>
      <c r="BR307" s="283"/>
      <c r="BS307" s="283"/>
      <c r="BT307" s="283"/>
      <c r="BU307" s="283"/>
      <c r="BV307" s="283"/>
      <c r="BW307" s="283"/>
      <c r="BX307" s="283"/>
      <c r="BY307" s="283"/>
      <c r="BZ307" s="283"/>
      <c r="CA307" s="283"/>
      <c r="CB307" s="283"/>
      <c r="CC307" s="283"/>
      <c r="CD307" s="283"/>
      <c r="CE307" s="283"/>
      <c r="CF307" s="283"/>
      <c r="CG307" s="283"/>
      <c r="CH307" s="283"/>
      <c r="CI307" s="283"/>
      <c r="CJ307" s="283"/>
      <c r="CK307" s="283"/>
      <c r="CL307" s="283"/>
      <c r="CM307" s="283"/>
      <c r="CN307" s="283"/>
      <c r="CO307" s="283"/>
      <c r="CP307" s="283"/>
      <c r="CQ307" s="283"/>
      <c r="CR307" s="283"/>
      <c r="CS307" s="283"/>
      <c r="CT307" s="283"/>
      <c r="CU307" s="283"/>
      <c r="CV307" s="283"/>
      <c r="CW307" s="283"/>
      <c r="CX307" s="283"/>
      <c r="CY307" s="283"/>
      <c r="CZ307" s="283"/>
      <c r="DA307" s="283"/>
      <c r="DB307" s="283"/>
      <c r="DC307" s="283"/>
      <c r="DD307" s="283"/>
      <c r="DE307" s="283"/>
      <c r="DF307" s="283"/>
      <c r="DG307" s="283"/>
      <c r="DH307" s="283"/>
      <c r="DI307" s="283"/>
      <c r="DJ307" s="283"/>
      <c r="DK307" s="283"/>
      <c r="DL307" s="283"/>
      <c r="DM307" s="283"/>
      <c r="DN307" s="283"/>
      <c r="DO307" s="283"/>
      <c r="DP307" s="283"/>
      <c r="DQ307" s="283"/>
      <c r="DR307" s="283"/>
      <c r="DS307" s="283"/>
      <c r="DT307" s="283"/>
      <c r="DU307" s="283"/>
      <c r="DV307" s="283"/>
      <c r="DW307" s="283"/>
      <c r="DX307" s="283"/>
      <c r="DY307" s="283"/>
      <c r="DZ307" s="283"/>
      <c r="EA307" s="283"/>
      <c r="EB307" s="283"/>
      <c r="EC307" s="283"/>
      <c r="ED307" s="283"/>
      <c r="EE307" s="283"/>
      <c r="EF307" s="283"/>
      <c r="EG307" s="283"/>
    </row>
    <row r="308" spans="2:137" s="305" customFormat="1">
      <c r="B308" s="204"/>
      <c r="J308" s="283"/>
      <c r="K308" s="283"/>
      <c r="L308" s="283"/>
      <c r="M308" s="283"/>
      <c r="N308" s="283"/>
      <c r="O308" s="283"/>
      <c r="P308" s="283"/>
      <c r="Q308" s="283"/>
      <c r="R308" s="283"/>
      <c r="S308" s="283"/>
      <c r="T308" s="283"/>
      <c r="U308" s="283"/>
      <c r="V308" s="283"/>
      <c r="W308" s="283"/>
      <c r="X308" s="283"/>
      <c r="Y308" s="283"/>
      <c r="Z308" s="283"/>
      <c r="AA308" s="283"/>
      <c r="AB308" s="283"/>
      <c r="AC308" s="283"/>
      <c r="AD308" s="283"/>
      <c r="AE308" s="283"/>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283"/>
      <c r="BK308" s="283"/>
      <c r="BL308" s="283"/>
      <c r="BM308" s="283"/>
      <c r="BN308" s="283"/>
      <c r="BO308" s="283"/>
      <c r="BP308" s="283"/>
      <c r="BQ308" s="283"/>
      <c r="BR308" s="283"/>
      <c r="BS308" s="283"/>
      <c r="BT308" s="283"/>
      <c r="BU308" s="283"/>
      <c r="BV308" s="283"/>
      <c r="BW308" s="283"/>
      <c r="BX308" s="283"/>
      <c r="BY308" s="283"/>
      <c r="BZ308" s="283"/>
      <c r="CA308" s="283"/>
      <c r="CB308" s="283"/>
      <c r="CC308" s="283"/>
      <c r="CD308" s="283"/>
      <c r="CE308" s="283"/>
      <c r="CF308" s="283"/>
      <c r="CG308" s="283"/>
      <c r="CH308" s="283"/>
      <c r="CI308" s="283"/>
      <c r="CJ308" s="283"/>
      <c r="CK308" s="283"/>
      <c r="CL308" s="283"/>
      <c r="CM308" s="283"/>
      <c r="CN308" s="283"/>
      <c r="CO308" s="283"/>
      <c r="CP308" s="283"/>
      <c r="CQ308" s="283"/>
      <c r="CR308" s="283"/>
      <c r="CS308" s="283"/>
      <c r="CT308" s="283"/>
      <c r="CU308" s="283"/>
      <c r="CV308" s="283"/>
      <c r="CW308" s="283"/>
      <c r="CX308" s="283"/>
      <c r="CY308" s="283"/>
      <c r="CZ308" s="283"/>
      <c r="DA308" s="283"/>
      <c r="DB308" s="283"/>
      <c r="DC308" s="283"/>
      <c r="DD308" s="283"/>
      <c r="DE308" s="283"/>
      <c r="DF308" s="283"/>
      <c r="DG308" s="283"/>
      <c r="DH308" s="283"/>
      <c r="DI308" s="283"/>
      <c r="DJ308" s="283"/>
      <c r="DK308" s="283"/>
      <c r="DL308" s="283"/>
      <c r="DM308" s="283"/>
      <c r="DN308" s="283"/>
      <c r="DO308" s="283"/>
      <c r="DP308" s="283"/>
      <c r="DQ308" s="283"/>
      <c r="DR308" s="283"/>
      <c r="DS308" s="283"/>
      <c r="DT308" s="283"/>
      <c r="DU308" s="283"/>
      <c r="DV308" s="283"/>
      <c r="DW308" s="283"/>
      <c r="DX308" s="283"/>
      <c r="DY308" s="283"/>
      <c r="DZ308" s="283"/>
      <c r="EA308" s="283"/>
      <c r="EB308" s="283"/>
      <c r="EC308" s="283"/>
      <c r="ED308" s="283"/>
      <c r="EE308" s="283"/>
      <c r="EF308" s="283"/>
      <c r="EG308" s="283"/>
    </row>
    <row r="309" spans="2:137" s="305" customFormat="1">
      <c r="B309" s="204"/>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3"/>
      <c r="AY309" s="283"/>
      <c r="AZ309" s="283"/>
      <c r="BA309" s="283"/>
      <c r="BB309" s="283"/>
      <c r="BC309" s="283"/>
      <c r="BD309" s="283"/>
      <c r="BE309" s="283"/>
      <c r="BF309" s="283"/>
      <c r="BG309" s="283"/>
      <c r="BH309" s="283"/>
      <c r="BI309" s="283"/>
      <c r="BJ309" s="283"/>
      <c r="BK309" s="283"/>
      <c r="BL309" s="283"/>
      <c r="BM309" s="283"/>
      <c r="BN309" s="283"/>
      <c r="BO309" s="283"/>
      <c r="BP309" s="283"/>
      <c r="BQ309" s="283"/>
      <c r="BR309" s="283"/>
      <c r="BS309" s="283"/>
      <c r="BT309" s="283"/>
      <c r="BU309" s="283"/>
      <c r="BV309" s="283"/>
      <c r="BW309" s="283"/>
      <c r="BX309" s="283"/>
      <c r="BY309" s="283"/>
      <c r="BZ309" s="283"/>
      <c r="CA309" s="283"/>
      <c r="CB309" s="283"/>
      <c r="CC309" s="283"/>
      <c r="CD309" s="283"/>
      <c r="CE309" s="283"/>
      <c r="CF309" s="283"/>
      <c r="CG309" s="283"/>
      <c r="CH309" s="283"/>
      <c r="CI309" s="283"/>
      <c r="CJ309" s="283"/>
      <c r="CK309" s="283"/>
      <c r="CL309" s="283"/>
      <c r="CM309" s="283"/>
      <c r="CN309" s="283"/>
      <c r="CO309" s="283"/>
      <c r="CP309" s="283"/>
      <c r="CQ309" s="283"/>
      <c r="CR309" s="283"/>
      <c r="CS309" s="283"/>
      <c r="CT309" s="283"/>
      <c r="CU309" s="283"/>
      <c r="CV309" s="283"/>
      <c r="CW309" s="283"/>
      <c r="CX309" s="283"/>
      <c r="CY309" s="283"/>
      <c r="CZ309" s="283"/>
      <c r="DA309" s="283"/>
      <c r="DB309" s="283"/>
      <c r="DC309" s="283"/>
      <c r="DD309" s="283"/>
      <c r="DE309" s="283"/>
      <c r="DF309" s="283"/>
      <c r="DG309" s="283"/>
      <c r="DH309" s="283"/>
      <c r="DI309" s="283"/>
      <c r="DJ309" s="283"/>
      <c r="DK309" s="283"/>
      <c r="DL309" s="283"/>
      <c r="DM309" s="283"/>
      <c r="DN309" s="283"/>
      <c r="DO309" s="283"/>
      <c r="DP309" s="283"/>
      <c r="DQ309" s="283"/>
      <c r="DR309" s="283"/>
      <c r="DS309" s="283"/>
      <c r="DT309" s="283"/>
      <c r="DU309" s="283"/>
      <c r="DV309" s="283"/>
      <c r="DW309" s="283"/>
      <c r="DX309" s="283"/>
      <c r="DY309" s="283"/>
      <c r="DZ309" s="283"/>
      <c r="EA309" s="283"/>
      <c r="EB309" s="283"/>
      <c r="EC309" s="283"/>
      <c r="ED309" s="283"/>
      <c r="EE309" s="283"/>
      <c r="EF309" s="283"/>
      <c r="EG309" s="283"/>
    </row>
    <row r="310" spans="2:137" s="305" customFormat="1">
      <c r="B310" s="204"/>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283"/>
      <c r="BK310" s="283"/>
      <c r="BL310" s="283"/>
      <c r="BM310" s="283"/>
      <c r="BN310" s="283"/>
      <c r="BO310" s="283"/>
      <c r="BP310" s="283"/>
      <c r="BQ310" s="283"/>
      <c r="BR310" s="283"/>
      <c r="BS310" s="283"/>
      <c r="BT310" s="283"/>
      <c r="BU310" s="283"/>
      <c r="BV310" s="283"/>
      <c r="BW310" s="283"/>
      <c r="BX310" s="283"/>
      <c r="BY310" s="283"/>
      <c r="BZ310" s="283"/>
      <c r="CA310" s="283"/>
      <c r="CB310" s="283"/>
      <c r="CC310" s="283"/>
      <c r="CD310" s="283"/>
      <c r="CE310" s="283"/>
      <c r="CF310" s="283"/>
      <c r="CG310" s="283"/>
      <c r="CH310" s="283"/>
      <c r="CI310" s="283"/>
      <c r="CJ310" s="283"/>
      <c r="CK310" s="283"/>
      <c r="CL310" s="283"/>
      <c r="CM310" s="283"/>
      <c r="CN310" s="283"/>
      <c r="CO310" s="283"/>
      <c r="CP310" s="283"/>
      <c r="CQ310" s="283"/>
      <c r="CR310" s="283"/>
      <c r="CS310" s="283"/>
      <c r="CT310" s="283"/>
      <c r="CU310" s="283"/>
      <c r="CV310" s="283"/>
      <c r="CW310" s="283"/>
      <c r="CX310" s="283"/>
      <c r="CY310" s="283"/>
      <c r="CZ310" s="283"/>
      <c r="DA310" s="283"/>
      <c r="DB310" s="283"/>
      <c r="DC310" s="283"/>
      <c r="DD310" s="283"/>
      <c r="DE310" s="283"/>
      <c r="DF310" s="283"/>
      <c r="DG310" s="283"/>
      <c r="DH310" s="283"/>
      <c r="DI310" s="283"/>
      <c r="DJ310" s="283"/>
      <c r="DK310" s="283"/>
      <c r="DL310" s="283"/>
      <c r="DM310" s="283"/>
      <c r="DN310" s="283"/>
      <c r="DO310" s="283"/>
      <c r="DP310" s="283"/>
      <c r="DQ310" s="283"/>
      <c r="DR310" s="283"/>
      <c r="DS310" s="283"/>
      <c r="DT310" s="283"/>
      <c r="DU310" s="283"/>
      <c r="DV310" s="283"/>
      <c r="DW310" s="283"/>
      <c r="DX310" s="283"/>
      <c r="DY310" s="283"/>
      <c r="DZ310" s="283"/>
      <c r="EA310" s="283"/>
      <c r="EB310" s="283"/>
      <c r="EC310" s="283"/>
      <c r="ED310" s="283"/>
      <c r="EE310" s="283"/>
      <c r="EF310" s="283"/>
      <c r="EG310" s="283"/>
    </row>
    <row r="311" spans="2:137" s="305" customFormat="1">
      <c r="B311" s="204"/>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3"/>
      <c r="AY311" s="283"/>
      <c r="AZ311" s="283"/>
      <c r="BA311" s="283"/>
      <c r="BB311" s="283"/>
      <c r="BC311" s="283"/>
      <c r="BD311" s="283"/>
      <c r="BE311" s="283"/>
      <c r="BF311" s="283"/>
      <c r="BG311" s="283"/>
      <c r="BH311" s="283"/>
      <c r="BI311" s="283"/>
      <c r="BJ311" s="283"/>
      <c r="BK311" s="283"/>
      <c r="BL311" s="283"/>
      <c r="BM311" s="283"/>
      <c r="BN311" s="283"/>
      <c r="BO311" s="283"/>
      <c r="BP311" s="283"/>
      <c r="BQ311" s="283"/>
      <c r="BR311" s="283"/>
      <c r="BS311" s="283"/>
      <c r="BT311" s="283"/>
      <c r="BU311" s="283"/>
      <c r="BV311" s="283"/>
      <c r="BW311" s="283"/>
      <c r="BX311" s="283"/>
      <c r="BY311" s="283"/>
      <c r="BZ311" s="283"/>
      <c r="CA311" s="283"/>
      <c r="CB311" s="283"/>
      <c r="CC311" s="283"/>
      <c r="CD311" s="283"/>
      <c r="CE311" s="283"/>
      <c r="CF311" s="283"/>
      <c r="CG311" s="283"/>
      <c r="CH311" s="283"/>
      <c r="CI311" s="283"/>
      <c r="CJ311" s="283"/>
      <c r="CK311" s="283"/>
      <c r="CL311" s="283"/>
      <c r="CM311" s="283"/>
      <c r="CN311" s="283"/>
      <c r="CO311" s="283"/>
      <c r="CP311" s="283"/>
      <c r="CQ311" s="283"/>
      <c r="CR311" s="283"/>
      <c r="CS311" s="283"/>
      <c r="CT311" s="283"/>
      <c r="CU311" s="283"/>
      <c r="CV311" s="283"/>
      <c r="CW311" s="283"/>
      <c r="CX311" s="283"/>
      <c r="CY311" s="283"/>
      <c r="CZ311" s="283"/>
      <c r="DA311" s="283"/>
      <c r="DB311" s="283"/>
      <c r="DC311" s="283"/>
      <c r="DD311" s="283"/>
      <c r="DE311" s="283"/>
      <c r="DF311" s="283"/>
      <c r="DG311" s="283"/>
      <c r="DH311" s="283"/>
      <c r="DI311" s="283"/>
      <c r="DJ311" s="283"/>
      <c r="DK311" s="283"/>
      <c r="DL311" s="283"/>
      <c r="DM311" s="283"/>
      <c r="DN311" s="283"/>
      <c r="DO311" s="283"/>
      <c r="DP311" s="283"/>
      <c r="DQ311" s="283"/>
      <c r="DR311" s="283"/>
      <c r="DS311" s="283"/>
      <c r="DT311" s="283"/>
      <c r="DU311" s="283"/>
      <c r="DV311" s="283"/>
      <c r="DW311" s="283"/>
      <c r="DX311" s="283"/>
      <c r="DY311" s="283"/>
      <c r="DZ311" s="283"/>
      <c r="EA311" s="283"/>
      <c r="EB311" s="283"/>
      <c r="EC311" s="283"/>
      <c r="ED311" s="283"/>
      <c r="EE311" s="283"/>
      <c r="EF311" s="283"/>
      <c r="EG311" s="283"/>
    </row>
    <row r="312" spans="2:137" s="305" customFormat="1">
      <c r="B312" s="204"/>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283"/>
      <c r="BK312" s="283"/>
      <c r="BL312" s="283"/>
      <c r="BM312" s="283"/>
      <c r="BN312" s="283"/>
      <c r="BO312" s="283"/>
      <c r="BP312" s="283"/>
      <c r="BQ312" s="283"/>
      <c r="BR312" s="283"/>
      <c r="BS312" s="283"/>
      <c r="BT312" s="283"/>
      <c r="BU312" s="283"/>
      <c r="BV312" s="283"/>
      <c r="BW312" s="283"/>
      <c r="BX312" s="283"/>
      <c r="BY312" s="283"/>
      <c r="BZ312" s="283"/>
      <c r="CA312" s="283"/>
      <c r="CB312" s="283"/>
      <c r="CC312" s="283"/>
      <c r="CD312" s="283"/>
      <c r="CE312" s="283"/>
      <c r="CF312" s="283"/>
      <c r="CG312" s="283"/>
      <c r="CH312" s="283"/>
      <c r="CI312" s="283"/>
      <c r="CJ312" s="283"/>
      <c r="CK312" s="283"/>
      <c r="CL312" s="283"/>
      <c r="CM312" s="283"/>
      <c r="CN312" s="283"/>
      <c r="CO312" s="283"/>
      <c r="CP312" s="283"/>
      <c r="CQ312" s="283"/>
      <c r="CR312" s="283"/>
      <c r="CS312" s="283"/>
      <c r="CT312" s="283"/>
      <c r="CU312" s="283"/>
      <c r="CV312" s="283"/>
      <c r="CW312" s="283"/>
      <c r="CX312" s="283"/>
      <c r="CY312" s="283"/>
      <c r="CZ312" s="283"/>
      <c r="DA312" s="283"/>
      <c r="DB312" s="283"/>
      <c r="DC312" s="283"/>
      <c r="DD312" s="283"/>
      <c r="DE312" s="283"/>
      <c r="DF312" s="283"/>
      <c r="DG312" s="283"/>
      <c r="DH312" s="283"/>
      <c r="DI312" s="283"/>
      <c r="DJ312" s="283"/>
      <c r="DK312" s="283"/>
      <c r="DL312" s="283"/>
      <c r="DM312" s="283"/>
      <c r="DN312" s="283"/>
      <c r="DO312" s="283"/>
      <c r="DP312" s="283"/>
      <c r="DQ312" s="283"/>
      <c r="DR312" s="283"/>
      <c r="DS312" s="283"/>
      <c r="DT312" s="283"/>
      <c r="DU312" s="283"/>
      <c r="DV312" s="283"/>
      <c r="DW312" s="283"/>
      <c r="DX312" s="283"/>
      <c r="DY312" s="283"/>
      <c r="DZ312" s="283"/>
      <c r="EA312" s="283"/>
      <c r="EB312" s="283"/>
      <c r="EC312" s="283"/>
      <c r="ED312" s="283"/>
      <c r="EE312" s="283"/>
      <c r="EF312" s="283"/>
      <c r="EG312" s="283"/>
    </row>
    <row r="313" spans="2:137" s="305" customFormat="1">
      <c r="B313" s="204"/>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283"/>
      <c r="AN313" s="283"/>
      <c r="AO313" s="283"/>
      <c r="AP313" s="283"/>
      <c r="AQ313" s="283"/>
      <c r="AR313" s="283"/>
      <c r="AS313" s="283"/>
      <c r="AT313" s="283"/>
      <c r="AU313" s="283"/>
      <c r="AV313" s="283"/>
      <c r="AW313" s="283"/>
      <c r="AX313" s="283"/>
      <c r="AY313" s="283"/>
      <c r="AZ313" s="283"/>
      <c r="BA313" s="283"/>
      <c r="BB313" s="283"/>
      <c r="BC313" s="283"/>
      <c r="BD313" s="283"/>
      <c r="BE313" s="283"/>
      <c r="BF313" s="283"/>
      <c r="BG313" s="283"/>
      <c r="BH313" s="283"/>
      <c r="BI313" s="283"/>
      <c r="BJ313" s="283"/>
      <c r="BK313" s="283"/>
      <c r="BL313" s="283"/>
      <c r="BM313" s="283"/>
      <c r="BN313" s="283"/>
      <c r="BO313" s="283"/>
      <c r="BP313" s="283"/>
      <c r="BQ313" s="283"/>
      <c r="BR313" s="283"/>
      <c r="BS313" s="283"/>
      <c r="BT313" s="283"/>
      <c r="BU313" s="283"/>
      <c r="BV313" s="283"/>
      <c r="BW313" s="283"/>
      <c r="BX313" s="283"/>
      <c r="BY313" s="283"/>
      <c r="BZ313" s="283"/>
      <c r="CA313" s="283"/>
      <c r="CB313" s="283"/>
      <c r="CC313" s="283"/>
      <c r="CD313" s="283"/>
      <c r="CE313" s="283"/>
      <c r="CF313" s="283"/>
      <c r="CG313" s="283"/>
      <c r="CH313" s="283"/>
      <c r="CI313" s="283"/>
      <c r="CJ313" s="283"/>
      <c r="CK313" s="283"/>
      <c r="CL313" s="283"/>
      <c r="CM313" s="283"/>
      <c r="CN313" s="283"/>
      <c r="CO313" s="283"/>
      <c r="CP313" s="283"/>
      <c r="CQ313" s="283"/>
      <c r="CR313" s="283"/>
      <c r="CS313" s="283"/>
      <c r="CT313" s="283"/>
      <c r="CU313" s="283"/>
      <c r="CV313" s="283"/>
      <c r="CW313" s="283"/>
      <c r="CX313" s="283"/>
      <c r="CY313" s="283"/>
      <c r="CZ313" s="283"/>
      <c r="DA313" s="283"/>
      <c r="DB313" s="283"/>
      <c r="DC313" s="283"/>
      <c r="DD313" s="283"/>
      <c r="DE313" s="283"/>
      <c r="DF313" s="283"/>
      <c r="DG313" s="283"/>
      <c r="DH313" s="283"/>
      <c r="DI313" s="283"/>
      <c r="DJ313" s="283"/>
      <c r="DK313" s="283"/>
      <c r="DL313" s="283"/>
      <c r="DM313" s="283"/>
      <c r="DN313" s="283"/>
      <c r="DO313" s="283"/>
      <c r="DP313" s="283"/>
      <c r="DQ313" s="283"/>
      <c r="DR313" s="283"/>
      <c r="DS313" s="283"/>
      <c r="DT313" s="283"/>
      <c r="DU313" s="283"/>
      <c r="DV313" s="283"/>
      <c r="DW313" s="283"/>
      <c r="DX313" s="283"/>
      <c r="DY313" s="283"/>
      <c r="DZ313" s="283"/>
      <c r="EA313" s="283"/>
      <c r="EB313" s="283"/>
      <c r="EC313" s="283"/>
      <c r="ED313" s="283"/>
      <c r="EE313" s="283"/>
      <c r="EF313" s="283"/>
      <c r="EG313" s="283"/>
    </row>
    <row r="314" spans="2:137" s="305" customFormat="1">
      <c r="B314" s="204"/>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83"/>
      <c r="BK314" s="283"/>
      <c r="BL314" s="283"/>
      <c r="BM314" s="283"/>
      <c r="BN314" s="283"/>
      <c r="BO314" s="283"/>
      <c r="BP314" s="283"/>
      <c r="BQ314" s="283"/>
      <c r="BR314" s="283"/>
      <c r="BS314" s="283"/>
      <c r="BT314" s="283"/>
      <c r="BU314" s="283"/>
      <c r="BV314" s="283"/>
      <c r="BW314" s="283"/>
      <c r="BX314" s="283"/>
      <c r="BY314" s="283"/>
      <c r="BZ314" s="283"/>
      <c r="CA314" s="283"/>
      <c r="CB314" s="283"/>
      <c r="CC314" s="283"/>
      <c r="CD314" s="283"/>
      <c r="CE314" s="283"/>
      <c r="CF314" s="283"/>
      <c r="CG314" s="283"/>
      <c r="CH314" s="283"/>
      <c r="CI314" s="283"/>
      <c r="CJ314" s="283"/>
      <c r="CK314" s="283"/>
      <c r="CL314" s="283"/>
      <c r="CM314" s="283"/>
      <c r="CN314" s="283"/>
      <c r="CO314" s="283"/>
      <c r="CP314" s="283"/>
      <c r="CQ314" s="283"/>
      <c r="CR314" s="283"/>
      <c r="CS314" s="283"/>
      <c r="CT314" s="283"/>
      <c r="CU314" s="283"/>
      <c r="CV314" s="283"/>
      <c r="CW314" s="283"/>
      <c r="CX314" s="283"/>
      <c r="CY314" s="283"/>
      <c r="CZ314" s="283"/>
      <c r="DA314" s="283"/>
      <c r="DB314" s="283"/>
      <c r="DC314" s="283"/>
      <c r="DD314" s="283"/>
      <c r="DE314" s="283"/>
      <c r="DF314" s="283"/>
      <c r="DG314" s="283"/>
      <c r="DH314" s="283"/>
      <c r="DI314" s="283"/>
      <c r="DJ314" s="283"/>
      <c r="DK314" s="283"/>
      <c r="DL314" s="283"/>
      <c r="DM314" s="283"/>
      <c r="DN314" s="283"/>
      <c r="DO314" s="283"/>
      <c r="DP314" s="283"/>
      <c r="DQ314" s="283"/>
      <c r="DR314" s="283"/>
      <c r="DS314" s="283"/>
      <c r="DT314" s="283"/>
      <c r="DU314" s="283"/>
      <c r="DV314" s="283"/>
      <c r="DW314" s="283"/>
      <c r="DX314" s="283"/>
      <c r="DY314" s="283"/>
      <c r="DZ314" s="283"/>
      <c r="EA314" s="283"/>
      <c r="EB314" s="283"/>
      <c r="EC314" s="283"/>
      <c r="ED314" s="283"/>
      <c r="EE314" s="283"/>
      <c r="EF314" s="283"/>
      <c r="EG314" s="283"/>
    </row>
    <row r="315" spans="2:137" s="305" customFormat="1">
      <c r="B315" s="204"/>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83"/>
      <c r="AN315" s="283"/>
      <c r="AO315" s="283"/>
      <c r="AP315" s="283"/>
      <c r="AQ315" s="283"/>
      <c r="AR315" s="283"/>
      <c r="AS315" s="283"/>
      <c r="AT315" s="283"/>
      <c r="AU315" s="283"/>
      <c r="AV315" s="283"/>
      <c r="AW315" s="283"/>
      <c r="AX315" s="283"/>
      <c r="AY315" s="283"/>
      <c r="AZ315" s="283"/>
      <c r="BA315" s="283"/>
      <c r="BB315" s="283"/>
      <c r="BC315" s="283"/>
      <c r="BD315" s="283"/>
      <c r="BE315" s="283"/>
      <c r="BF315" s="283"/>
      <c r="BG315" s="283"/>
      <c r="BH315" s="283"/>
      <c r="BI315" s="283"/>
      <c r="BJ315" s="283"/>
      <c r="BK315" s="283"/>
      <c r="BL315" s="283"/>
      <c r="BM315" s="283"/>
      <c r="BN315" s="283"/>
      <c r="BO315" s="283"/>
      <c r="BP315" s="283"/>
      <c r="BQ315" s="283"/>
      <c r="BR315" s="283"/>
      <c r="BS315" s="283"/>
      <c r="BT315" s="283"/>
      <c r="BU315" s="283"/>
      <c r="BV315" s="283"/>
      <c r="BW315" s="283"/>
      <c r="BX315" s="283"/>
      <c r="BY315" s="283"/>
      <c r="BZ315" s="283"/>
      <c r="CA315" s="283"/>
      <c r="CB315" s="283"/>
      <c r="CC315" s="283"/>
      <c r="CD315" s="283"/>
      <c r="CE315" s="283"/>
      <c r="CF315" s="283"/>
      <c r="CG315" s="283"/>
      <c r="CH315" s="283"/>
      <c r="CI315" s="283"/>
      <c r="CJ315" s="283"/>
      <c r="CK315" s="283"/>
      <c r="CL315" s="283"/>
      <c r="CM315" s="283"/>
      <c r="CN315" s="283"/>
      <c r="CO315" s="283"/>
      <c r="CP315" s="283"/>
      <c r="CQ315" s="283"/>
      <c r="CR315" s="283"/>
      <c r="CS315" s="283"/>
      <c r="CT315" s="283"/>
      <c r="CU315" s="283"/>
      <c r="CV315" s="283"/>
      <c r="CW315" s="283"/>
      <c r="CX315" s="283"/>
      <c r="CY315" s="283"/>
      <c r="CZ315" s="283"/>
      <c r="DA315" s="283"/>
      <c r="DB315" s="283"/>
      <c r="DC315" s="283"/>
      <c r="DD315" s="283"/>
      <c r="DE315" s="283"/>
      <c r="DF315" s="283"/>
      <c r="DG315" s="283"/>
      <c r="DH315" s="283"/>
      <c r="DI315" s="283"/>
      <c r="DJ315" s="283"/>
      <c r="DK315" s="283"/>
      <c r="DL315" s="283"/>
      <c r="DM315" s="283"/>
      <c r="DN315" s="283"/>
      <c r="DO315" s="283"/>
      <c r="DP315" s="283"/>
      <c r="DQ315" s="283"/>
      <c r="DR315" s="283"/>
      <c r="DS315" s="283"/>
      <c r="DT315" s="283"/>
      <c r="DU315" s="283"/>
      <c r="DV315" s="283"/>
      <c r="DW315" s="283"/>
      <c r="DX315" s="283"/>
      <c r="DY315" s="283"/>
      <c r="DZ315" s="283"/>
      <c r="EA315" s="283"/>
      <c r="EB315" s="283"/>
      <c r="EC315" s="283"/>
      <c r="ED315" s="283"/>
      <c r="EE315" s="283"/>
      <c r="EF315" s="283"/>
      <c r="EG315" s="283"/>
    </row>
    <row r="316" spans="2:137" s="305" customFormat="1">
      <c r="B316" s="204"/>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83"/>
      <c r="AN316" s="283"/>
      <c r="AO316" s="283"/>
      <c r="AP316" s="283"/>
      <c r="AQ316" s="283"/>
      <c r="AR316" s="283"/>
      <c r="AS316" s="283"/>
      <c r="AT316" s="283"/>
      <c r="AU316" s="283"/>
      <c r="AV316" s="283"/>
      <c r="AW316" s="283"/>
      <c r="AX316" s="283"/>
      <c r="AY316" s="283"/>
      <c r="AZ316" s="283"/>
      <c r="BA316" s="283"/>
      <c r="BB316" s="283"/>
      <c r="BC316" s="283"/>
      <c r="BD316" s="283"/>
      <c r="BE316" s="283"/>
      <c r="BF316" s="283"/>
      <c r="BG316" s="283"/>
      <c r="BH316" s="283"/>
      <c r="BI316" s="283"/>
      <c r="BJ316" s="283"/>
      <c r="BK316" s="283"/>
      <c r="BL316" s="283"/>
      <c r="BM316" s="283"/>
      <c r="BN316" s="283"/>
      <c r="BO316" s="283"/>
      <c r="BP316" s="283"/>
      <c r="BQ316" s="283"/>
      <c r="BR316" s="283"/>
      <c r="BS316" s="283"/>
      <c r="BT316" s="283"/>
      <c r="BU316" s="283"/>
      <c r="BV316" s="283"/>
      <c r="BW316" s="283"/>
      <c r="BX316" s="283"/>
      <c r="BY316" s="283"/>
      <c r="BZ316" s="283"/>
      <c r="CA316" s="283"/>
      <c r="CB316" s="283"/>
      <c r="CC316" s="283"/>
      <c r="CD316" s="283"/>
      <c r="CE316" s="283"/>
      <c r="CF316" s="283"/>
      <c r="CG316" s="283"/>
      <c r="CH316" s="283"/>
      <c r="CI316" s="283"/>
      <c r="CJ316" s="283"/>
      <c r="CK316" s="283"/>
      <c r="CL316" s="283"/>
      <c r="CM316" s="283"/>
      <c r="CN316" s="283"/>
      <c r="CO316" s="283"/>
      <c r="CP316" s="283"/>
      <c r="CQ316" s="283"/>
      <c r="CR316" s="283"/>
      <c r="CS316" s="283"/>
      <c r="CT316" s="283"/>
      <c r="CU316" s="283"/>
      <c r="CV316" s="283"/>
      <c r="CW316" s="283"/>
      <c r="CX316" s="283"/>
      <c r="CY316" s="283"/>
      <c r="CZ316" s="283"/>
      <c r="DA316" s="283"/>
      <c r="DB316" s="283"/>
      <c r="DC316" s="283"/>
      <c r="DD316" s="283"/>
      <c r="DE316" s="283"/>
      <c r="DF316" s="283"/>
      <c r="DG316" s="283"/>
      <c r="DH316" s="283"/>
      <c r="DI316" s="283"/>
      <c r="DJ316" s="283"/>
      <c r="DK316" s="283"/>
      <c r="DL316" s="283"/>
      <c r="DM316" s="283"/>
      <c r="DN316" s="283"/>
      <c r="DO316" s="283"/>
      <c r="DP316" s="283"/>
      <c r="DQ316" s="283"/>
      <c r="DR316" s="283"/>
      <c r="DS316" s="283"/>
      <c r="DT316" s="283"/>
      <c r="DU316" s="283"/>
      <c r="DV316" s="283"/>
      <c r="DW316" s="283"/>
      <c r="DX316" s="283"/>
      <c r="DY316" s="283"/>
      <c r="DZ316" s="283"/>
      <c r="EA316" s="283"/>
      <c r="EB316" s="283"/>
      <c r="EC316" s="283"/>
      <c r="ED316" s="283"/>
      <c r="EE316" s="283"/>
      <c r="EF316" s="283"/>
      <c r="EG316" s="283"/>
    </row>
    <row r="317" spans="2:137" s="305" customFormat="1">
      <c r="B317" s="204"/>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83"/>
      <c r="AN317" s="283"/>
      <c r="AO317" s="283"/>
      <c r="AP317" s="283"/>
      <c r="AQ317" s="283"/>
      <c r="AR317" s="283"/>
      <c r="AS317" s="283"/>
      <c r="AT317" s="283"/>
      <c r="AU317" s="283"/>
      <c r="AV317" s="283"/>
      <c r="AW317" s="283"/>
      <c r="AX317" s="283"/>
      <c r="AY317" s="283"/>
      <c r="AZ317" s="283"/>
      <c r="BA317" s="283"/>
      <c r="BB317" s="283"/>
      <c r="BC317" s="283"/>
      <c r="BD317" s="283"/>
      <c r="BE317" s="283"/>
      <c r="BF317" s="283"/>
      <c r="BG317" s="283"/>
      <c r="BH317" s="283"/>
      <c r="BI317" s="283"/>
      <c r="BJ317" s="283"/>
      <c r="BK317" s="283"/>
      <c r="BL317" s="283"/>
      <c r="BM317" s="283"/>
      <c r="BN317" s="283"/>
      <c r="BO317" s="283"/>
      <c r="BP317" s="283"/>
      <c r="BQ317" s="283"/>
      <c r="BR317" s="283"/>
      <c r="BS317" s="283"/>
      <c r="BT317" s="283"/>
      <c r="BU317" s="283"/>
      <c r="BV317" s="283"/>
      <c r="BW317" s="283"/>
      <c r="BX317" s="283"/>
      <c r="BY317" s="283"/>
      <c r="BZ317" s="283"/>
      <c r="CA317" s="283"/>
      <c r="CB317" s="283"/>
      <c r="CC317" s="283"/>
      <c r="CD317" s="283"/>
      <c r="CE317" s="283"/>
      <c r="CF317" s="283"/>
      <c r="CG317" s="283"/>
      <c r="CH317" s="283"/>
      <c r="CI317" s="283"/>
      <c r="CJ317" s="283"/>
      <c r="CK317" s="283"/>
      <c r="CL317" s="283"/>
      <c r="CM317" s="283"/>
      <c r="CN317" s="283"/>
      <c r="CO317" s="283"/>
      <c r="CP317" s="283"/>
      <c r="CQ317" s="283"/>
      <c r="CR317" s="283"/>
      <c r="CS317" s="283"/>
      <c r="CT317" s="283"/>
      <c r="CU317" s="283"/>
      <c r="CV317" s="283"/>
      <c r="CW317" s="283"/>
      <c r="CX317" s="283"/>
      <c r="CY317" s="283"/>
      <c r="CZ317" s="283"/>
      <c r="DA317" s="283"/>
      <c r="DB317" s="283"/>
      <c r="DC317" s="283"/>
      <c r="DD317" s="283"/>
      <c r="DE317" s="283"/>
      <c r="DF317" s="283"/>
      <c r="DG317" s="283"/>
      <c r="DH317" s="283"/>
      <c r="DI317" s="283"/>
      <c r="DJ317" s="283"/>
      <c r="DK317" s="283"/>
      <c r="DL317" s="283"/>
      <c r="DM317" s="283"/>
      <c r="DN317" s="283"/>
      <c r="DO317" s="283"/>
      <c r="DP317" s="283"/>
      <c r="DQ317" s="283"/>
      <c r="DR317" s="283"/>
      <c r="DS317" s="283"/>
      <c r="DT317" s="283"/>
      <c r="DU317" s="283"/>
      <c r="DV317" s="283"/>
      <c r="DW317" s="283"/>
      <c r="DX317" s="283"/>
      <c r="DY317" s="283"/>
      <c r="DZ317" s="283"/>
      <c r="EA317" s="283"/>
      <c r="EB317" s="283"/>
      <c r="EC317" s="283"/>
      <c r="ED317" s="283"/>
      <c r="EE317" s="283"/>
      <c r="EF317" s="283"/>
      <c r="EG317" s="283"/>
    </row>
    <row r="318" spans="2:137" s="305" customFormat="1">
      <c r="B318" s="204"/>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83"/>
      <c r="AN318" s="283"/>
      <c r="AO318" s="283"/>
      <c r="AP318" s="283"/>
      <c r="AQ318" s="283"/>
      <c r="AR318" s="283"/>
      <c r="AS318" s="283"/>
      <c r="AT318" s="283"/>
      <c r="AU318" s="283"/>
      <c r="AV318" s="283"/>
      <c r="AW318" s="283"/>
      <c r="AX318" s="283"/>
      <c r="AY318" s="283"/>
      <c r="AZ318" s="283"/>
      <c r="BA318" s="283"/>
      <c r="BB318" s="283"/>
      <c r="BC318" s="283"/>
      <c r="BD318" s="283"/>
      <c r="BE318" s="283"/>
      <c r="BF318" s="283"/>
      <c r="BG318" s="283"/>
      <c r="BH318" s="283"/>
      <c r="BI318" s="283"/>
      <c r="BJ318" s="283"/>
      <c r="BK318" s="283"/>
      <c r="BL318" s="283"/>
      <c r="BM318" s="283"/>
      <c r="BN318" s="283"/>
      <c r="BO318" s="283"/>
      <c r="BP318" s="283"/>
      <c r="BQ318" s="283"/>
      <c r="BR318" s="283"/>
      <c r="BS318" s="283"/>
      <c r="BT318" s="283"/>
      <c r="BU318" s="283"/>
      <c r="BV318" s="283"/>
      <c r="BW318" s="283"/>
      <c r="BX318" s="283"/>
      <c r="BY318" s="283"/>
      <c r="BZ318" s="283"/>
      <c r="CA318" s="283"/>
      <c r="CB318" s="283"/>
      <c r="CC318" s="283"/>
      <c r="CD318" s="283"/>
      <c r="CE318" s="283"/>
      <c r="CF318" s="283"/>
      <c r="CG318" s="283"/>
      <c r="CH318" s="283"/>
      <c r="CI318" s="283"/>
      <c r="CJ318" s="283"/>
      <c r="CK318" s="283"/>
      <c r="CL318" s="283"/>
      <c r="CM318" s="283"/>
      <c r="CN318" s="283"/>
      <c r="CO318" s="283"/>
      <c r="CP318" s="283"/>
      <c r="CQ318" s="283"/>
      <c r="CR318" s="283"/>
      <c r="CS318" s="283"/>
      <c r="CT318" s="283"/>
      <c r="CU318" s="283"/>
      <c r="CV318" s="283"/>
      <c r="CW318" s="283"/>
      <c r="CX318" s="283"/>
      <c r="CY318" s="283"/>
      <c r="CZ318" s="283"/>
      <c r="DA318" s="283"/>
      <c r="DB318" s="283"/>
      <c r="DC318" s="283"/>
      <c r="DD318" s="283"/>
      <c r="DE318" s="283"/>
      <c r="DF318" s="283"/>
      <c r="DG318" s="283"/>
      <c r="DH318" s="283"/>
      <c r="DI318" s="283"/>
      <c r="DJ318" s="283"/>
      <c r="DK318" s="283"/>
      <c r="DL318" s="283"/>
      <c r="DM318" s="283"/>
      <c r="DN318" s="283"/>
      <c r="DO318" s="283"/>
      <c r="DP318" s="283"/>
      <c r="DQ318" s="283"/>
      <c r="DR318" s="283"/>
      <c r="DS318" s="283"/>
      <c r="DT318" s="283"/>
      <c r="DU318" s="283"/>
      <c r="DV318" s="283"/>
      <c r="DW318" s="283"/>
      <c r="DX318" s="283"/>
      <c r="DY318" s="283"/>
      <c r="DZ318" s="283"/>
      <c r="EA318" s="283"/>
      <c r="EB318" s="283"/>
      <c r="EC318" s="283"/>
      <c r="ED318" s="283"/>
      <c r="EE318" s="283"/>
      <c r="EF318" s="283"/>
      <c r="EG318" s="283"/>
    </row>
    <row r="319" spans="2:137" s="305" customFormat="1">
      <c r="B319" s="204"/>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83"/>
      <c r="AN319" s="283"/>
      <c r="AO319" s="283"/>
      <c r="AP319" s="283"/>
      <c r="AQ319" s="283"/>
      <c r="AR319" s="283"/>
      <c r="AS319" s="283"/>
      <c r="AT319" s="283"/>
      <c r="AU319" s="283"/>
      <c r="AV319" s="283"/>
      <c r="AW319" s="283"/>
      <c r="AX319" s="283"/>
      <c r="AY319" s="283"/>
      <c r="AZ319" s="283"/>
      <c r="BA319" s="283"/>
      <c r="BB319" s="283"/>
      <c r="BC319" s="283"/>
      <c r="BD319" s="283"/>
      <c r="BE319" s="283"/>
      <c r="BF319" s="283"/>
      <c r="BG319" s="283"/>
      <c r="BH319" s="283"/>
      <c r="BI319" s="283"/>
      <c r="BJ319" s="283"/>
      <c r="BK319" s="283"/>
      <c r="BL319" s="283"/>
      <c r="BM319" s="283"/>
      <c r="BN319" s="283"/>
      <c r="BO319" s="283"/>
      <c r="BP319" s="283"/>
      <c r="BQ319" s="283"/>
      <c r="BR319" s="283"/>
      <c r="BS319" s="283"/>
      <c r="BT319" s="283"/>
      <c r="BU319" s="283"/>
      <c r="BV319" s="283"/>
      <c r="BW319" s="283"/>
      <c r="BX319" s="283"/>
      <c r="BY319" s="283"/>
      <c r="BZ319" s="283"/>
      <c r="CA319" s="283"/>
      <c r="CB319" s="283"/>
      <c r="CC319" s="283"/>
      <c r="CD319" s="283"/>
      <c r="CE319" s="283"/>
      <c r="CF319" s="283"/>
      <c r="CG319" s="283"/>
      <c r="CH319" s="283"/>
      <c r="CI319" s="283"/>
      <c r="CJ319" s="283"/>
      <c r="CK319" s="283"/>
      <c r="CL319" s="283"/>
      <c r="CM319" s="283"/>
      <c r="CN319" s="283"/>
      <c r="CO319" s="283"/>
      <c r="CP319" s="283"/>
      <c r="CQ319" s="283"/>
      <c r="CR319" s="283"/>
      <c r="CS319" s="283"/>
      <c r="CT319" s="283"/>
      <c r="CU319" s="283"/>
      <c r="CV319" s="283"/>
      <c r="CW319" s="283"/>
      <c r="CX319" s="283"/>
      <c r="CY319" s="283"/>
      <c r="CZ319" s="283"/>
      <c r="DA319" s="283"/>
      <c r="DB319" s="283"/>
      <c r="DC319" s="283"/>
      <c r="DD319" s="283"/>
      <c r="DE319" s="283"/>
      <c r="DF319" s="283"/>
      <c r="DG319" s="283"/>
      <c r="DH319" s="283"/>
      <c r="DI319" s="283"/>
      <c r="DJ319" s="283"/>
      <c r="DK319" s="283"/>
      <c r="DL319" s="283"/>
      <c r="DM319" s="283"/>
      <c r="DN319" s="283"/>
      <c r="DO319" s="283"/>
      <c r="DP319" s="283"/>
      <c r="DQ319" s="283"/>
      <c r="DR319" s="283"/>
      <c r="DS319" s="283"/>
      <c r="DT319" s="283"/>
      <c r="DU319" s="283"/>
      <c r="DV319" s="283"/>
      <c r="DW319" s="283"/>
      <c r="DX319" s="283"/>
      <c r="DY319" s="283"/>
      <c r="DZ319" s="283"/>
      <c r="EA319" s="283"/>
      <c r="EB319" s="283"/>
      <c r="EC319" s="283"/>
      <c r="ED319" s="283"/>
      <c r="EE319" s="283"/>
      <c r="EF319" s="283"/>
      <c r="EG319" s="283"/>
    </row>
    <row r="320" spans="2:137" s="305" customFormat="1">
      <c r="B320" s="204"/>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83"/>
      <c r="AN320" s="283"/>
      <c r="AO320" s="283"/>
      <c r="AP320" s="283"/>
      <c r="AQ320" s="283"/>
      <c r="AR320" s="283"/>
      <c r="AS320" s="283"/>
      <c r="AT320" s="283"/>
      <c r="AU320" s="283"/>
      <c r="AV320" s="283"/>
      <c r="AW320" s="283"/>
      <c r="AX320" s="283"/>
      <c r="AY320" s="283"/>
      <c r="AZ320" s="283"/>
      <c r="BA320" s="283"/>
      <c r="BB320" s="283"/>
      <c r="BC320" s="283"/>
      <c r="BD320" s="283"/>
      <c r="BE320" s="283"/>
      <c r="BF320" s="283"/>
      <c r="BG320" s="283"/>
      <c r="BH320" s="283"/>
      <c r="BI320" s="283"/>
      <c r="BJ320" s="283"/>
      <c r="BK320" s="283"/>
      <c r="BL320" s="283"/>
      <c r="BM320" s="283"/>
      <c r="BN320" s="283"/>
      <c r="BO320" s="283"/>
      <c r="BP320" s="283"/>
      <c r="BQ320" s="283"/>
      <c r="BR320" s="283"/>
      <c r="BS320" s="283"/>
      <c r="BT320" s="283"/>
      <c r="BU320" s="283"/>
      <c r="BV320" s="283"/>
      <c r="BW320" s="283"/>
      <c r="BX320" s="283"/>
      <c r="BY320" s="283"/>
      <c r="BZ320" s="283"/>
      <c r="CA320" s="283"/>
      <c r="CB320" s="283"/>
      <c r="CC320" s="283"/>
      <c r="CD320" s="283"/>
      <c r="CE320" s="283"/>
      <c r="CF320" s="283"/>
      <c r="CG320" s="283"/>
      <c r="CH320" s="283"/>
      <c r="CI320" s="283"/>
      <c r="CJ320" s="283"/>
      <c r="CK320" s="283"/>
      <c r="CL320" s="283"/>
      <c r="CM320" s="283"/>
      <c r="CN320" s="283"/>
      <c r="CO320" s="283"/>
      <c r="CP320" s="283"/>
      <c r="CQ320" s="283"/>
      <c r="CR320" s="283"/>
      <c r="CS320" s="283"/>
      <c r="CT320" s="283"/>
      <c r="CU320" s="283"/>
      <c r="CV320" s="283"/>
      <c r="CW320" s="283"/>
      <c r="CX320" s="283"/>
      <c r="CY320" s="283"/>
      <c r="CZ320" s="283"/>
      <c r="DA320" s="283"/>
      <c r="DB320" s="283"/>
      <c r="DC320" s="283"/>
      <c r="DD320" s="283"/>
      <c r="DE320" s="283"/>
      <c r="DF320" s="283"/>
      <c r="DG320" s="283"/>
      <c r="DH320" s="283"/>
      <c r="DI320" s="283"/>
      <c r="DJ320" s="283"/>
      <c r="DK320" s="283"/>
      <c r="DL320" s="283"/>
      <c r="DM320" s="283"/>
      <c r="DN320" s="283"/>
      <c r="DO320" s="283"/>
      <c r="DP320" s="283"/>
      <c r="DQ320" s="283"/>
      <c r="DR320" s="283"/>
      <c r="DS320" s="283"/>
      <c r="DT320" s="283"/>
      <c r="DU320" s="283"/>
      <c r="DV320" s="283"/>
      <c r="DW320" s="283"/>
      <c r="DX320" s="283"/>
      <c r="DY320" s="283"/>
      <c r="DZ320" s="283"/>
      <c r="EA320" s="283"/>
      <c r="EB320" s="283"/>
      <c r="EC320" s="283"/>
      <c r="ED320" s="283"/>
      <c r="EE320" s="283"/>
      <c r="EF320" s="283"/>
      <c r="EG320" s="283"/>
    </row>
    <row r="321" spans="2:137" s="305" customFormat="1">
      <c r="B321" s="204"/>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83"/>
      <c r="AN321" s="283"/>
      <c r="AO321" s="283"/>
      <c r="AP321" s="283"/>
      <c r="AQ321" s="283"/>
      <c r="AR321" s="283"/>
      <c r="AS321" s="283"/>
      <c r="AT321" s="283"/>
      <c r="AU321" s="283"/>
      <c r="AV321" s="283"/>
      <c r="AW321" s="283"/>
      <c r="AX321" s="283"/>
      <c r="AY321" s="283"/>
      <c r="AZ321" s="283"/>
      <c r="BA321" s="283"/>
      <c r="BB321" s="283"/>
      <c r="BC321" s="283"/>
      <c r="BD321" s="283"/>
      <c r="BE321" s="283"/>
      <c r="BF321" s="283"/>
      <c r="BG321" s="283"/>
      <c r="BH321" s="283"/>
      <c r="BI321" s="283"/>
      <c r="BJ321" s="283"/>
      <c r="BK321" s="283"/>
      <c r="BL321" s="283"/>
      <c r="BM321" s="283"/>
      <c r="BN321" s="283"/>
      <c r="BO321" s="283"/>
      <c r="BP321" s="283"/>
      <c r="BQ321" s="283"/>
      <c r="BR321" s="283"/>
      <c r="BS321" s="283"/>
      <c r="BT321" s="283"/>
      <c r="BU321" s="283"/>
      <c r="BV321" s="283"/>
      <c r="BW321" s="283"/>
      <c r="BX321" s="283"/>
      <c r="BY321" s="283"/>
      <c r="BZ321" s="283"/>
      <c r="CA321" s="283"/>
      <c r="CB321" s="283"/>
      <c r="CC321" s="283"/>
      <c r="CD321" s="283"/>
      <c r="CE321" s="283"/>
      <c r="CF321" s="283"/>
      <c r="CG321" s="283"/>
      <c r="CH321" s="283"/>
      <c r="CI321" s="283"/>
      <c r="CJ321" s="283"/>
      <c r="CK321" s="283"/>
      <c r="CL321" s="283"/>
      <c r="CM321" s="283"/>
      <c r="CN321" s="283"/>
      <c r="CO321" s="283"/>
      <c r="CP321" s="283"/>
      <c r="CQ321" s="283"/>
      <c r="CR321" s="283"/>
      <c r="CS321" s="283"/>
      <c r="CT321" s="283"/>
      <c r="CU321" s="283"/>
      <c r="CV321" s="283"/>
      <c r="CW321" s="283"/>
      <c r="CX321" s="283"/>
      <c r="CY321" s="283"/>
      <c r="CZ321" s="283"/>
      <c r="DA321" s="283"/>
      <c r="DB321" s="283"/>
      <c r="DC321" s="283"/>
      <c r="DD321" s="283"/>
      <c r="DE321" s="283"/>
      <c r="DF321" s="283"/>
      <c r="DG321" s="283"/>
      <c r="DH321" s="283"/>
      <c r="DI321" s="283"/>
      <c r="DJ321" s="283"/>
      <c r="DK321" s="283"/>
      <c r="DL321" s="283"/>
      <c r="DM321" s="283"/>
      <c r="DN321" s="283"/>
      <c r="DO321" s="283"/>
      <c r="DP321" s="283"/>
      <c r="DQ321" s="283"/>
      <c r="DR321" s="283"/>
      <c r="DS321" s="283"/>
      <c r="DT321" s="283"/>
      <c r="DU321" s="283"/>
      <c r="DV321" s="283"/>
      <c r="DW321" s="283"/>
      <c r="DX321" s="283"/>
      <c r="DY321" s="283"/>
      <c r="DZ321" s="283"/>
      <c r="EA321" s="283"/>
      <c r="EB321" s="283"/>
      <c r="EC321" s="283"/>
      <c r="ED321" s="283"/>
      <c r="EE321" s="283"/>
      <c r="EF321" s="283"/>
      <c r="EG321" s="283"/>
    </row>
    <row r="322" spans="2:137" s="305" customFormat="1">
      <c r="B322" s="204"/>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83"/>
      <c r="AN322" s="283"/>
      <c r="AO322" s="283"/>
      <c r="AP322" s="283"/>
      <c r="AQ322" s="283"/>
      <c r="AR322" s="283"/>
      <c r="AS322" s="283"/>
      <c r="AT322" s="283"/>
      <c r="AU322" s="283"/>
      <c r="AV322" s="283"/>
      <c r="AW322" s="283"/>
      <c r="AX322" s="283"/>
      <c r="AY322" s="283"/>
      <c r="AZ322" s="283"/>
      <c r="BA322" s="283"/>
      <c r="BB322" s="283"/>
      <c r="BC322" s="283"/>
      <c r="BD322" s="283"/>
      <c r="BE322" s="283"/>
      <c r="BF322" s="283"/>
      <c r="BG322" s="283"/>
      <c r="BH322" s="283"/>
      <c r="BI322" s="283"/>
      <c r="BJ322" s="283"/>
      <c r="BK322" s="283"/>
      <c r="BL322" s="283"/>
      <c r="BM322" s="283"/>
      <c r="BN322" s="283"/>
      <c r="BO322" s="283"/>
      <c r="BP322" s="283"/>
      <c r="BQ322" s="283"/>
      <c r="BR322" s="283"/>
      <c r="BS322" s="283"/>
      <c r="BT322" s="283"/>
      <c r="BU322" s="283"/>
      <c r="BV322" s="283"/>
      <c r="BW322" s="283"/>
      <c r="BX322" s="283"/>
      <c r="BY322" s="283"/>
      <c r="BZ322" s="283"/>
      <c r="CA322" s="283"/>
      <c r="CB322" s="283"/>
      <c r="CC322" s="283"/>
      <c r="CD322" s="283"/>
      <c r="CE322" s="283"/>
      <c r="CF322" s="283"/>
      <c r="CG322" s="283"/>
      <c r="CH322" s="283"/>
      <c r="CI322" s="283"/>
      <c r="CJ322" s="283"/>
      <c r="CK322" s="283"/>
      <c r="CL322" s="283"/>
      <c r="CM322" s="283"/>
      <c r="CN322" s="283"/>
      <c r="CO322" s="283"/>
      <c r="CP322" s="283"/>
      <c r="CQ322" s="283"/>
      <c r="CR322" s="283"/>
      <c r="CS322" s="283"/>
      <c r="CT322" s="283"/>
      <c r="CU322" s="283"/>
      <c r="CV322" s="283"/>
      <c r="CW322" s="283"/>
      <c r="CX322" s="283"/>
      <c r="CY322" s="283"/>
      <c r="CZ322" s="283"/>
      <c r="DA322" s="283"/>
      <c r="DB322" s="283"/>
      <c r="DC322" s="283"/>
      <c r="DD322" s="283"/>
      <c r="DE322" s="283"/>
      <c r="DF322" s="283"/>
      <c r="DG322" s="283"/>
      <c r="DH322" s="283"/>
      <c r="DI322" s="283"/>
      <c r="DJ322" s="283"/>
      <c r="DK322" s="283"/>
      <c r="DL322" s="283"/>
      <c r="DM322" s="283"/>
      <c r="DN322" s="283"/>
      <c r="DO322" s="283"/>
      <c r="DP322" s="283"/>
      <c r="DQ322" s="283"/>
      <c r="DR322" s="283"/>
      <c r="DS322" s="283"/>
      <c r="DT322" s="283"/>
      <c r="DU322" s="283"/>
      <c r="DV322" s="283"/>
      <c r="DW322" s="283"/>
      <c r="DX322" s="283"/>
      <c r="DY322" s="283"/>
      <c r="DZ322" s="283"/>
      <c r="EA322" s="283"/>
      <c r="EB322" s="283"/>
      <c r="EC322" s="283"/>
      <c r="ED322" s="283"/>
      <c r="EE322" s="283"/>
      <c r="EF322" s="283"/>
      <c r="EG322" s="283"/>
    </row>
    <row r="323" spans="2:137" s="305" customFormat="1">
      <c r="B323" s="204"/>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83"/>
      <c r="AN323" s="283"/>
      <c r="AO323" s="283"/>
      <c r="AP323" s="283"/>
      <c r="AQ323" s="283"/>
      <c r="AR323" s="283"/>
      <c r="AS323" s="283"/>
      <c r="AT323" s="283"/>
      <c r="AU323" s="283"/>
      <c r="AV323" s="283"/>
      <c r="AW323" s="283"/>
      <c r="AX323" s="283"/>
      <c r="AY323" s="283"/>
      <c r="AZ323" s="283"/>
      <c r="BA323" s="283"/>
      <c r="BB323" s="283"/>
      <c r="BC323" s="283"/>
      <c r="BD323" s="283"/>
      <c r="BE323" s="283"/>
      <c r="BF323" s="283"/>
      <c r="BG323" s="283"/>
      <c r="BH323" s="283"/>
      <c r="BI323" s="283"/>
      <c r="BJ323" s="283"/>
      <c r="BK323" s="283"/>
      <c r="BL323" s="283"/>
      <c r="BM323" s="283"/>
      <c r="BN323" s="283"/>
      <c r="BO323" s="283"/>
      <c r="BP323" s="283"/>
      <c r="BQ323" s="283"/>
      <c r="BR323" s="283"/>
      <c r="BS323" s="283"/>
      <c r="BT323" s="283"/>
      <c r="BU323" s="283"/>
      <c r="BV323" s="283"/>
      <c r="BW323" s="283"/>
      <c r="BX323" s="283"/>
      <c r="BY323" s="283"/>
      <c r="BZ323" s="283"/>
      <c r="CA323" s="283"/>
      <c r="CB323" s="283"/>
      <c r="CC323" s="283"/>
      <c r="CD323" s="283"/>
      <c r="CE323" s="283"/>
      <c r="CF323" s="283"/>
      <c r="CG323" s="283"/>
      <c r="CH323" s="283"/>
      <c r="CI323" s="283"/>
      <c r="CJ323" s="283"/>
      <c r="CK323" s="283"/>
      <c r="CL323" s="283"/>
      <c r="CM323" s="283"/>
      <c r="CN323" s="283"/>
      <c r="CO323" s="283"/>
      <c r="CP323" s="283"/>
      <c r="CQ323" s="283"/>
      <c r="CR323" s="283"/>
      <c r="CS323" s="283"/>
      <c r="CT323" s="283"/>
      <c r="CU323" s="283"/>
      <c r="CV323" s="283"/>
      <c r="CW323" s="283"/>
      <c r="CX323" s="283"/>
      <c r="CY323" s="283"/>
      <c r="CZ323" s="283"/>
      <c r="DA323" s="283"/>
      <c r="DB323" s="283"/>
      <c r="DC323" s="283"/>
      <c r="DD323" s="283"/>
      <c r="DE323" s="283"/>
      <c r="DF323" s="283"/>
      <c r="DG323" s="283"/>
      <c r="DH323" s="283"/>
      <c r="DI323" s="283"/>
      <c r="DJ323" s="283"/>
      <c r="DK323" s="283"/>
      <c r="DL323" s="283"/>
      <c r="DM323" s="283"/>
      <c r="DN323" s="283"/>
      <c r="DO323" s="283"/>
      <c r="DP323" s="283"/>
      <c r="DQ323" s="283"/>
      <c r="DR323" s="283"/>
      <c r="DS323" s="283"/>
      <c r="DT323" s="283"/>
      <c r="DU323" s="283"/>
      <c r="DV323" s="283"/>
      <c r="DW323" s="283"/>
      <c r="DX323" s="283"/>
      <c r="DY323" s="283"/>
      <c r="DZ323" s="283"/>
      <c r="EA323" s="283"/>
      <c r="EB323" s="283"/>
      <c r="EC323" s="283"/>
      <c r="ED323" s="283"/>
      <c r="EE323" s="283"/>
      <c r="EF323" s="283"/>
      <c r="EG323" s="283"/>
    </row>
    <row r="324" spans="2:137" s="305" customFormat="1">
      <c r="B324" s="204"/>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83"/>
      <c r="AN324" s="283"/>
      <c r="AO324" s="283"/>
      <c r="AP324" s="283"/>
      <c r="AQ324" s="283"/>
      <c r="AR324" s="283"/>
      <c r="AS324" s="283"/>
      <c r="AT324" s="283"/>
      <c r="AU324" s="283"/>
      <c r="AV324" s="283"/>
      <c r="AW324" s="283"/>
      <c r="AX324" s="283"/>
      <c r="AY324" s="283"/>
      <c r="AZ324" s="283"/>
      <c r="BA324" s="283"/>
      <c r="BB324" s="283"/>
      <c r="BC324" s="283"/>
      <c r="BD324" s="283"/>
      <c r="BE324" s="283"/>
      <c r="BF324" s="283"/>
      <c r="BG324" s="283"/>
      <c r="BH324" s="283"/>
      <c r="BI324" s="283"/>
      <c r="BJ324" s="283"/>
      <c r="BK324" s="283"/>
      <c r="BL324" s="283"/>
      <c r="BM324" s="283"/>
      <c r="BN324" s="283"/>
      <c r="BO324" s="283"/>
      <c r="BP324" s="283"/>
      <c r="BQ324" s="283"/>
      <c r="BR324" s="283"/>
      <c r="BS324" s="283"/>
      <c r="BT324" s="283"/>
      <c r="BU324" s="283"/>
      <c r="BV324" s="283"/>
      <c r="BW324" s="283"/>
      <c r="BX324" s="283"/>
      <c r="BY324" s="283"/>
      <c r="BZ324" s="283"/>
      <c r="CA324" s="283"/>
      <c r="CB324" s="283"/>
      <c r="CC324" s="283"/>
      <c r="CD324" s="283"/>
      <c r="CE324" s="283"/>
      <c r="CF324" s="283"/>
      <c r="CG324" s="283"/>
      <c r="CH324" s="283"/>
      <c r="CI324" s="283"/>
      <c r="CJ324" s="283"/>
      <c r="CK324" s="283"/>
      <c r="CL324" s="283"/>
      <c r="CM324" s="283"/>
      <c r="CN324" s="283"/>
      <c r="CO324" s="283"/>
      <c r="CP324" s="283"/>
      <c r="CQ324" s="283"/>
      <c r="CR324" s="283"/>
      <c r="CS324" s="283"/>
      <c r="CT324" s="283"/>
      <c r="CU324" s="283"/>
      <c r="CV324" s="283"/>
      <c r="CW324" s="283"/>
      <c r="CX324" s="283"/>
      <c r="CY324" s="283"/>
      <c r="CZ324" s="283"/>
      <c r="DA324" s="283"/>
      <c r="DB324" s="283"/>
      <c r="DC324" s="283"/>
      <c r="DD324" s="283"/>
      <c r="DE324" s="283"/>
      <c r="DF324" s="283"/>
      <c r="DG324" s="283"/>
      <c r="DH324" s="283"/>
      <c r="DI324" s="283"/>
      <c r="DJ324" s="283"/>
      <c r="DK324" s="283"/>
      <c r="DL324" s="283"/>
      <c r="DM324" s="283"/>
      <c r="DN324" s="283"/>
      <c r="DO324" s="283"/>
      <c r="DP324" s="283"/>
      <c r="DQ324" s="283"/>
      <c r="DR324" s="283"/>
      <c r="DS324" s="283"/>
      <c r="DT324" s="283"/>
      <c r="DU324" s="283"/>
      <c r="DV324" s="283"/>
      <c r="DW324" s="283"/>
      <c r="DX324" s="283"/>
      <c r="DY324" s="283"/>
      <c r="DZ324" s="283"/>
      <c r="EA324" s="283"/>
      <c r="EB324" s="283"/>
      <c r="EC324" s="283"/>
      <c r="ED324" s="283"/>
      <c r="EE324" s="283"/>
      <c r="EF324" s="283"/>
      <c r="EG324" s="283"/>
    </row>
    <row r="325" spans="2:137" s="305" customFormat="1">
      <c r="B325" s="204"/>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83"/>
      <c r="AN325" s="283"/>
      <c r="AO325" s="283"/>
      <c r="AP325" s="283"/>
      <c r="AQ325" s="283"/>
      <c r="AR325" s="283"/>
      <c r="AS325" s="283"/>
      <c r="AT325" s="283"/>
      <c r="AU325" s="283"/>
      <c r="AV325" s="283"/>
      <c r="AW325" s="283"/>
      <c r="AX325" s="283"/>
      <c r="AY325" s="283"/>
      <c r="AZ325" s="283"/>
      <c r="BA325" s="283"/>
      <c r="BB325" s="283"/>
      <c r="BC325" s="283"/>
      <c r="BD325" s="283"/>
      <c r="BE325" s="283"/>
      <c r="BF325" s="283"/>
      <c r="BG325" s="283"/>
      <c r="BH325" s="283"/>
      <c r="BI325" s="283"/>
      <c r="BJ325" s="283"/>
      <c r="BK325" s="283"/>
      <c r="BL325" s="283"/>
      <c r="BM325" s="283"/>
      <c r="BN325" s="283"/>
      <c r="BO325" s="283"/>
      <c r="BP325" s="283"/>
      <c r="BQ325" s="283"/>
      <c r="BR325" s="283"/>
      <c r="BS325" s="283"/>
      <c r="BT325" s="283"/>
      <c r="BU325" s="283"/>
      <c r="BV325" s="283"/>
      <c r="BW325" s="283"/>
      <c r="BX325" s="283"/>
      <c r="BY325" s="283"/>
      <c r="BZ325" s="283"/>
      <c r="CA325" s="283"/>
      <c r="CB325" s="283"/>
      <c r="CC325" s="283"/>
      <c r="CD325" s="283"/>
      <c r="CE325" s="283"/>
      <c r="CF325" s="283"/>
      <c r="CG325" s="283"/>
      <c r="CH325" s="283"/>
      <c r="CI325" s="283"/>
      <c r="CJ325" s="283"/>
      <c r="CK325" s="283"/>
      <c r="CL325" s="283"/>
      <c r="CM325" s="283"/>
      <c r="CN325" s="283"/>
      <c r="CO325" s="283"/>
      <c r="CP325" s="283"/>
      <c r="CQ325" s="283"/>
      <c r="CR325" s="283"/>
      <c r="CS325" s="283"/>
      <c r="CT325" s="283"/>
      <c r="CU325" s="283"/>
      <c r="CV325" s="283"/>
      <c r="CW325" s="283"/>
      <c r="CX325" s="283"/>
      <c r="CY325" s="283"/>
      <c r="CZ325" s="283"/>
      <c r="DA325" s="283"/>
      <c r="DB325" s="283"/>
      <c r="DC325" s="283"/>
      <c r="DD325" s="283"/>
      <c r="DE325" s="283"/>
      <c r="DF325" s="283"/>
      <c r="DG325" s="283"/>
      <c r="DH325" s="283"/>
      <c r="DI325" s="283"/>
      <c r="DJ325" s="283"/>
      <c r="DK325" s="283"/>
      <c r="DL325" s="283"/>
      <c r="DM325" s="283"/>
      <c r="DN325" s="283"/>
      <c r="DO325" s="283"/>
      <c r="DP325" s="283"/>
      <c r="DQ325" s="283"/>
      <c r="DR325" s="283"/>
      <c r="DS325" s="283"/>
      <c r="DT325" s="283"/>
      <c r="DU325" s="283"/>
      <c r="DV325" s="283"/>
      <c r="DW325" s="283"/>
      <c r="DX325" s="283"/>
      <c r="DY325" s="283"/>
      <c r="DZ325" s="283"/>
      <c r="EA325" s="283"/>
      <c r="EB325" s="283"/>
      <c r="EC325" s="283"/>
      <c r="ED325" s="283"/>
      <c r="EE325" s="283"/>
      <c r="EF325" s="283"/>
      <c r="EG325" s="283"/>
    </row>
    <row r="326" spans="2:137" s="305" customFormat="1">
      <c r="B326" s="204"/>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83"/>
      <c r="AN326" s="283"/>
      <c r="AO326" s="283"/>
      <c r="AP326" s="283"/>
      <c r="AQ326" s="283"/>
      <c r="AR326" s="283"/>
      <c r="AS326" s="283"/>
      <c r="AT326" s="283"/>
      <c r="AU326" s="283"/>
      <c r="AV326" s="283"/>
      <c r="AW326" s="283"/>
      <c r="AX326" s="283"/>
      <c r="AY326" s="283"/>
      <c r="AZ326" s="283"/>
      <c r="BA326" s="283"/>
      <c r="BB326" s="283"/>
      <c r="BC326" s="283"/>
      <c r="BD326" s="283"/>
      <c r="BE326" s="283"/>
      <c r="BF326" s="283"/>
      <c r="BG326" s="283"/>
      <c r="BH326" s="283"/>
      <c r="BI326" s="283"/>
      <c r="BJ326" s="283"/>
      <c r="BK326" s="283"/>
      <c r="BL326" s="283"/>
      <c r="BM326" s="283"/>
      <c r="BN326" s="283"/>
      <c r="BO326" s="283"/>
      <c r="BP326" s="283"/>
      <c r="BQ326" s="283"/>
      <c r="BR326" s="283"/>
      <c r="BS326" s="283"/>
      <c r="BT326" s="283"/>
      <c r="BU326" s="283"/>
      <c r="BV326" s="283"/>
      <c r="BW326" s="283"/>
      <c r="BX326" s="283"/>
      <c r="BY326" s="283"/>
      <c r="BZ326" s="283"/>
      <c r="CA326" s="283"/>
      <c r="CB326" s="283"/>
      <c r="CC326" s="283"/>
      <c r="CD326" s="283"/>
      <c r="CE326" s="283"/>
      <c r="CF326" s="283"/>
      <c r="CG326" s="283"/>
      <c r="CH326" s="283"/>
      <c r="CI326" s="283"/>
      <c r="CJ326" s="283"/>
      <c r="CK326" s="283"/>
      <c r="CL326" s="283"/>
      <c r="CM326" s="283"/>
      <c r="CN326" s="283"/>
      <c r="CO326" s="283"/>
      <c r="CP326" s="283"/>
      <c r="CQ326" s="283"/>
      <c r="CR326" s="283"/>
      <c r="CS326" s="283"/>
      <c r="CT326" s="283"/>
      <c r="CU326" s="283"/>
      <c r="CV326" s="283"/>
      <c r="CW326" s="283"/>
      <c r="CX326" s="283"/>
      <c r="CY326" s="283"/>
      <c r="CZ326" s="283"/>
      <c r="DA326" s="283"/>
      <c r="DB326" s="283"/>
      <c r="DC326" s="283"/>
      <c r="DD326" s="283"/>
      <c r="DE326" s="283"/>
      <c r="DF326" s="283"/>
      <c r="DG326" s="283"/>
      <c r="DH326" s="283"/>
      <c r="DI326" s="283"/>
      <c r="DJ326" s="283"/>
      <c r="DK326" s="283"/>
      <c r="DL326" s="283"/>
      <c r="DM326" s="283"/>
      <c r="DN326" s="283"/>
      <c r="DO326" s="283"/>
      <c r="DP326" s="283"/>
      <c r="DQ326" s="283"/>
      <c r="DR326" s="283"/>
      <c r="DS326" s="283"/>
      <c r="DT326" s="283"/>
      <c r="DU326" s="283"/>
      <c r="DV326" s="283"/>
      <c r="DW326" s="283"/>
      <c r="DX326" s="283"/>
      <c r="DY326" s="283"/>
      <c r="DZ326" s="283"/>
      <c r="EA326" s="283"/>
      <c r="EB326" s="283"/>
      <c r="EC326" s="283"/>
      <c r="ED326" s="283"/>
      <c r="EE326" s="283"/>
      <c r="EF326" s="283"/>
      <c r="EG326" s="283"/>
    </row>
    <row r="327" spans="2:137" s="305" customFormat="1">
      <c r="B327" s="204"/>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83"/>
      <c r="AN327" s="283"/>
      <c r="AO327" s="283"/>
      <c r="AP327" s="283"/>
      <c r="AQ327" s="283"/>
      <c r="AR327" s="283"/>
      <c r="AS327" s="283"/>
      <c r="AT327" s="283"/>
      <c r="AU327" s="283"/>
      <c r="AV327" s="283"/>
      <c r="AW327" s="283"/>
      <c r="AX327" s="283"/>
      <c r="AY327" s="283"/>
      <c r="AZ327" s="283"/>
      <c r="BA327" s="283"/>
      <c r="BB327" s="283"/>
      <c r="BC327" s="283"/>
      <c r="BD327" s="283"/>
      <c r="BE327" s="283"/>
      <c r="BF327" s="283"/>
      <c r="BG327" s="283"/>
      <c r="BH327" s="283"/>
      <c r="BI327" s="283"/>
      <c r="BJ327" s="283"/>
      <c r="BK327" s="283"/>
      <c r="BL327" s="283"/>
      <c r="BM327" s="283"/>
      <c r="BN327" s="283"/>
      <c r="BO327" s="283"/>
      <c r="BP327" s="283"/>
      <c r="BQ327" s="283"/>
      <c r="BR327" s="283"/>
      <c r="BS327" s="283"/>
      <c r="BT327" s="283"/>
      <c r="BU327" s="283"/>
      <c r="BV327" s="283"/>
      <c r="BW327" s="283"/>
      <c r="BX327" s="283"/>
      <c r="BY327" s="283"/>
      <c r="BZ327" s="283"/>
      <c r="CA327" s="283"/>
      <c r="CB327" s="283"/>
      <c r="CC327" s="283"/>
      <c r="CD327" s="283"/>
      <c r="CE327" s="283"/>
      <c r="CF327" s="283"/>
      <c r="CG327" s="283"/>
      <c r="CH327" s="283"/>
      <c r="CI327" s="283"/>
      <c r="CJ327" s="283"/>
      <c r="CK327" s="283"/>
      <c r="CL327" s="283"/>
      <c r="CM327" s="283"/>
      <c r="CN327" s="283"/>
      <c r="CO327" s="283"/>
      <c r="CP327" s="283"/>
      <c r="CQ327" s="283"/>
      <c r="CR327" s="283"/>
      <c r="CS327" s="283"/>
      <c r="CT327" s="283"/>
      <c r="CU327" s="283"/>
      <c r="CV327" s="283"/>
      <c r="CW327" s="283"/>
      <c r="CX327" s="283"/>
      <c r="CY327" s="283"/>
      <c r="CZ327" s="283"/>
      <c r="DA327" s="283"/>
      <c r="DB327" s="283"/>
      <c r="DC327" s="283"/>
      <c r="DD327" s="283"/>
      <c r="DE327" s="283"/>
      <c r="DF327" s="283"/>
      <c r="DG327" s="283"/>
      <c r="DH327" s="283"/>
      <c r="DI327" s="283"/>
      <c r="DJ327" s="283"/>
      <c r="DK327" s="283"/>
      <c r="DL327" s="283"/>
      <c r="DM327" s="283"/>
      <c r="DN327" s="283"/>
      <c r="DO327" s="283"/>
      <c r="DP327" s="283"/>
      <c r="DQ327" s="283"/>
      <c r="DR327" s="283"/>
      <c r="DS327" s="283"/>
      <c r="DT327" s="283"/>
      <c r="DU327" s="283"/>
      <c r="DV327" s="283"/>
      <c r="DW327" s="283"/>
      <c r="DX327" s="283"/>
      <c r="DY327" s="283"/>
      <c r="DZ327" s="283"/>
      <c r="EA327" s="283"/>
      <c r="EB327" s="283"/>
      <c r="EC327" s="283"/>
      <c r="ED327" s="283"/>
      <c r="EE327" s="283"/>
      <c r="EF327" s="283"/>
      <c r="EG327" s="283"/>
    </row>
    <row r="328" spans="2:137" s="305" customFormat="1">
      <c r="B328" s="204"/>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83"/>
      <c r="AN328" s="283"/>
      <c r="AO328" s="283"/>
      <c r="AP328" s="283"/>
      <c r="AQ328" s="283"/>
      <c r="AR328" s="283"/>
      <c r="AS328" s="283"/>
      <c r="AT328" s="283"/>
      <c r="AU328" s="283"/>
      <c r="AV328" s="283"/>
      <c r="AW328" s="283"/>
      <c r="AX328" s="283"/>
      <c r="AY328" s="283"/>
      <c r="AZ328" s="283"/>
      <c r="BA328" s="283"/>
      <c r="BB328" s="283"/>
      <c r="BC328" s="283"/>
      <c r="BD328" s="283"/>
      <c r="BE328" s="283"/>
      <c r="BF328" s="283"/>
      <c r="BG328" s="283"/>
      <c r="BH328" s="283"/>
      <c r="BI328" s="283"/>
      <c r="BJ328" s="283"/>
      <c r="BK328" s="283"/>
      <c r="BL328" s="283"/>
      <c r="BM328" s="283"/>
      <c r="BN328" s="283"/>
      <c r="BO328" s="283"/>
      <c r="BP328" s="283"/>
      <c r="BQ328" s="283"/>
      <c r="BR328" s="283"/>
      <c r="BS328" s="283"/>
      <c r="BT328" s="283"/>
      <c r="BU328" s="283"/>
      <c r="BV328" s="283"/>
      <c r="BW328" s="283"/>
      <c r="BX328" s="283"/>
      <c r="BY328" s="283"/>
      <c r="BZ328" s="283"/>
      <c r="CA328" s="283"/>
      <c r="CB328" s="283"/>
      <c r="CC328" s="283"/>
      <c r="CD328" s="283"/>
      <c r="CE328" s="283"/>
      <c r="CF328" s="283"/>
      <c r="CG328" s="283"/>
      <c r="CH328" s="283"/>
      <c r="CI328" s="283"/>
      <c r="CJ328" s="283"/>
      <c r="CK328" s="283"/>
      <c r="CL328" s="283"/>
      <c r="CM328" s="283"/>
      <c r="CN328" s="283"/>
      <c r="CO328" s="283"/>
      <c r="CP328" s="283"/>
      <c r="CQ328" s="283"/>
      <c r="CR328" s="283"/>
      <c r="CS328" s="283"/>
      <c r="CT328" s="283"/>
      <c r="CU328" s="283"/>
      <c r="CV328" s="283"/>
      <c r="CW328" s="283"/>
      <c r="CX328" s="283"/>
      <c r="CY328" s="283"/>
      <c r="CZ328" s="283"/>
      <c r="DA328" s="283"/>
      <c r="DB328" s="283"/>
      <c r="DC328" s="283"/>
      <c r="DD328" s="283"/>
      <c r="DE328" s="283"/>
      <c r="DF328" s="283"/>
      <c r="DG328" s="283"/>
      <c r="DH328" s="283"/>
      <c r="DI328" s="283"/>
      <c r="DJ328" s="283"/>
      <c r="DK328" s="283"/>
      <c r="DL328" s="283"/>
      <c r="DM328" s="283"/>
      <c r="DN328" s="283"/>
      <c r="DO328" s="283"/>
      <c r="DP328" s="283"/>
      <c r="DQ328" s="283"/>
      <c r="DR328" s="283"/>
      <c r="DS328" s="283"/>
      <c r="DT328" s="283"/>
      <c r="DU328" s="283"/>
      <c r="DV328" s="283"/>
      <c r="DW328" s="283"/>
      <c r="DX328" s="283"/>
      <c r="DY328" s="283"/>
      <c r="DZ328" s="283"/>
      <c r="EA328" s="283"/>
      <c r="EB328" s="283"/>
      <c r="EC328" s="283"/>
      <c r="ED328" s="283"/>
      <c r="EE328" s="283"/>
      <c r="EF328" s="283"/>
      <c r="EG328" s="283"/>
    </row>
    <row r="329" spans="2:137" s="305" customFormat="1">
      <c r="B329" s="204"/>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83"/>
      <c r="AN329" s="283"/>
      <c r="AO329" s="283"/>
      <c r="AP329" s="283"/>
      <c r="AQ329" s="283"/>
      <c r="AR329" s="283"/>
      <c r="AS329" s="283"/>
      <c r="AT329" s="283"/>
      <c r="AU329" s="283"/>
      <c r="AV329" s="283"/>
      <c r="AW329" s="283"/>
      <c r="AX329" s="283"/>
      <c r="AY329" s="283"/>
      <c r="AZ329" s="283"/>
      <c r="BA329" s="283"/>
      <c r="BB329" s="283"/>
      <c r="BC329" s="283"/>
      <c r="BD329" s="283"/>
      <c r="BE329" s="283"/>
      <c r="BF329" s="283"/>
      <c r="BG329" s="283"/>
      <c r="BH329" s="283"/>
      <c r="BI329" s="283"/>
      <c r="BJ329" s="283"/>
      <c r="BK329" s="283"/>
      <c r="BL329" s="283"/>
      <c r="BM329" s="283"/>
      <c r="BN329" s="283"/>
      <c r="BO329" s="283"/>
      <c r="BP329" s="283"/>
      <c r="BQ329" s="283"/>
      <c r="BR329" s="283"/>
      <c r="BS329" s="283"/>
      <c r="BT329" s="283"/>
      <c r="BU329" s="283"/>
      <c r="BV329" s="283"/>
      <c r="BW329" s="283"/>
      <c r="BX329" s="283"/>
      <c r="BY329" s="283"/>
      <c r="BZ329" s="283"/>
      <c r="CA329" s="283"/>
      <c r="CB329" s="283"/>
      <c r="CC329" s="283"/>
      <c r="CD329" s="283"/>
      <c r="CE329" s="283"/>
      <c r="CF329" s="283"/>
      <c r="CG329" s="283"/>
      <c r="CH329" s="283"/>
      <c r="CI329" s="283"/>
      <c r="CJ329" s="283"/>
      <c r="CK329" s="283"/>
      <c r="CL329" s="283"/>
      <c r="CM329" s="283"/>
      <c r="CN329" s="283"/>
      <c r="CO329" s="283"/>
      <c r="CP329" s="283"/>
      <c r="CQ329" s="283"/>
      <c r="CR329" s="283"/>
      <c r="CS329" s="283"/>
      <c r="CT329" s="283"/>
      <c r="CU329" s="283"/>
      <c r="CV329" s="283"/>
      <c r="CW329" s="283"/>
      <c r="CX329" s="283"/>
      <c r="CY329" s="283"/>
      <c r="CZ329" s="283"/>
      <c r="DA329" s="283"/>
      <c r="DB329" s="283"/>
      <c r="DC329" s="283"/>
      <c r="DD329" s="283"/>
      <c r="DE329" s="283"/>
      <c r="DF329" s="283"/>
      <c r="DG329" s="283"/>
      <c r="DH329" s="283"/>
      <c r="DI329" s="283"/>
      <c r="DJ329" s="283"/>
      <c r="DK329" s="283"/>
      <c r="DL329" s="283"/>
      <c r="DM329" s="283"/>
      <c r="DN329" s="283"/>
      <c r="DO329" s="283"/>
      <c r="DP329" s="283"/>
      <c r="DQ329" s="283"/>
      <c r="DR329" s="283"/>
      <c r="DS329" s="283"/>
      <c r="DT329" s="283"/>
      <c r="DU329" s="283"/>
      <c r="DV329" s="283"/>
      <c r="DW329" s="283"/>
      <c r="DX329" s="283"/>
      <c r="DY329" s="283"/>
      <c r="DZ329" s="283"/>
      <c r="EA329" s="283"/>
      <c r="EB329" s="283"/>
      <c r="EC329" s="283"/>
      <c r="ED329" s="283"/>
      <c r="EE329" s="283"/>
      <c r="EF329" s="283"/>
      <c r="EG329" s="283"/>
    </row>
    <row r="330" spans="2:137" s="305" customFormat="1">
      <c r="B330" s="204"/>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83"/>
      <c r="AN330" s="283"/>
      <c r="AO330" s="283"/>
      <c r="AP330" s="283"/>
      <c r="AQ330" s="283"/>
      <c r="AR330" s="283"/>
      <c r="AS330" s="283"/>
      <c r="AT330" s="283"/>
      <c r="AU330" s="283"/>
      <c r="AV330" s="283"/>
      <c r="AW330" s="283"/>
      <c r="AX330" s="283"/>
      <c r="AY330" s="283"/>
      <c r="AZ330" s="283"/>
      <c r="BA330" s="283"/>
      <c r="BB330" s="283"/>
      <c r="BC330" s="283"/>
      <c r="BD330" s="283"/>
      <c r="BE330" s="283"/>
      <c r="BF330" s="283"/>
      <c r="BG330" s="283"/>
      <c r="BH330" s="283"/>
      <c r="BI330" s="283"/>
      <c r="BJ330" s="283"/>
      <c r="BK330" s="283"/>
      <c r="BL330" s="283"/>
      <c r="BM330" s="283"/>
      <c r="BN330" s="283"/>
      <c r="BO330" s="283"/>
      <c r="BP330" s="283"/>
      <c r="BQ330" s="283"/>
      <c r="BR330" s="283"/>
      <c r="BS330" s="283"/>
      <c r="BT330" s="283"/>
      <c r="BU330" s="283"/>
      <c r="BV330" s="283"/>
      <c r="BW330" s="283"/>
      <c r="BX330" s="283"/>
      <c r="BY330" s="283"/>
      <c r="BZ330" s="283"/>
      <c r="CA330" s="283"/>
      <c r="CB330" s="283"/>
      <c r="CC330" s="283"/>
      <c r="CD330" s="283"/>
      <c r="CE330" s="283"/>
      <c r="CF330" s="283"/>
      <c r="CG330" s="283"/>
      <c r="CH330" s="283"/>
      <c r="CI330" s="283"/>
      <c r="CJ330" s="283"/>
      <c r="CK330" s="283"/>
      <c r="CL330" s="283"/>
      <c r="CM330" s="283"/>
      <c r="CN330" s="283"/>
      <c r="CO330" s="283"/>
      <c r="CP330" s="283"/>
      <c r="CQ330" s="283"/>
      <c r="CR330" s="283"/>
      <c r="CS330" s="283"/>
      <c r="CT330" s="283"/>
      <c r="CU330" s="283"/>
      <c r="CV330" s="283"/>
      <c r="CW330" s="283"/>
      <c r="CX330" s="283"/>
      <c r="CY330" s="283"/>
      <c r="CZ330" s="283"/>
      <c r="DA330" s="283"/>
      <c r="DB330" s="283"/>
      <c r="DC330" s="283"/>
      <c r="DD330" s="283"/>
      <c r="DE330" s="283"/>
      <c r="DF330" s="283"/>
      <c r="DG330" s="283"/>
      <c r="DH330" s="283"/>
      <c r="DI330" s="283"/>
      <c r="DJ330" s="283"/>
      <c r="DK330" s="283"/>
      <c r="DL330" s="283"/>
      <c r="DM330" s="283"/>
      <c r="DN330" s="283"/>
      <c r="DO330" s="283"/>
      <c r="DP330" s="283"/>
      <c r="DQ330" s="283"/>
      <c r="DR330" s="283"/>
      <c r="DS330" s="283"/>
      <c r="DT330" s="283"/>
      <c r="DU330" s="283"/>
      <c r="DV330" s="283"/>
      <c r="DW330" s="283"/>
      <c r="DX330" s="283"/>
      <c r="DY330" s="283"/>
      <c r="DZ330" s="283"/>
      <c r="EA330" s="283"/>
      <c r="EB330" s="283"/>
      <c r="EC330" s="283"/>
      <c r="ED330" s="283"/>
      <c r="EE330" s="283"/>
      <c r="EF330" s="283"/>
      <c r="EG330" s="283"/>
    </row>
    <row r="331" spans="2:137" s="305" customFormat="1">
      <c r="B331" s="204"/>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83"/>
      <c r="AN331" s="283"/>
      <c r="AO331" s="283"/>
      <c r="AP331" s="283"/>
      <c r="AQ331" s="283"/>
      <c r="AR331" s="283"/>
      <c r="AS331" s="283"/>
      <c r="AT331" s="283"/>
      <c r="AU331" s="283"/>
      <c r="AV331" s="283"/>
      <c r="AW331" s="283"/>
      <c r="AX331" s="283"/>
      <c r="AY331" s="283"/>
      <c r="AZ331" s="283"/>
      <c r="BA331" s="283"/>
      <c r="BB331" s="283"/>
      <c r="BC331" s="283"/>
      <c r="BD331" s="283"/>
      <c r="BE331" s="283"/>
      <c r="BF331" s="283"/>
      <c r="BG331" s="283"/>
      <c r="BH331" s="283"/>
      <c r="BI331" s="283"/>
      <c r="BJ331" s="283"/>
      <c r="BK331" s="283"/>
      <c r="BL331" s="283"/>
      <c r="BM331" s="283"/>
      <c r="BN331" s="283"/>
      <c r="BO331" s="283"/>
      <c r="BP331" s="283"/>
      <c r="BQ331" s="283"/>
      <c r="BR331" s="283"/>
      <c r="BS331" s="283"/>
      <c r="BT331" s="283"/>
      <c r="BU331" s="283"/>
      <c r="BV331" s="283"/>
      <c r="BW331" s="283"/>
      <c r="BX331" s="283"/>
      <c r="BY331" s="283"/>
      <c r="BZ331" s="283"/>
      <c r="CA331" s="283"/>
      <c r="CB331" s="283"/>
      <c r="CC331" s="283"/>
      <c r="CD331" s="283"/>
      <c r="CE331" s="283"/>
      <c r="CF331" s="283"/>
      <c r="CG331" s="283"/>
      <c r="CH331" s="283"/>
      <c r="CI331" s="283"/>
      <c r="CJ331" s="283"/>
      <c r="CK331" s="283"/>
      <c r="CL331" s="283"/>
      <c r="CM331" s="283"/>
      <c r="CN331" s="283"/>
      <c r="CO331" s="283"/>
      <c r="CP331" s="283"/>
      <c r="CQ331" s="283"/>
      <c r="CR331" s="283"/>
      <c r="CS331" s="283"/>
      <c r="CT331" s="283"/>
      <c r="CU331" s="283"/>
      <c r="CV331" s="283"/>
      <c r="CW331" s="283"/>
      <c r="CX331" s="283"/>
      <c r="CY331" s="283"/>
      <c r="CZ331" s="283"/>
      <c r="DA331" s="283"/>
      <c r="DB331" s="283"/>
      <c r="DC331" s="283"/>
      <c r="DD331" s="283"/>
      <c r="DE331" s="283"/>
      <c r="DF331" s="283"/>
      <c r="DG331" s="283"/>
      <c r="DH331" s="283"/>
      <c r="DI331" s="283"/>
      <c r="DJ331" s="283"/>
      <c r="DK331" s="283"/>
      <c r="DL331" s="283"/>
      <c r="DM331" s="283"/>
      <c r="DN331" s="283"/>
      <c r="DO331" s="283"/>
      <c r="DP331" s="283"/>
      <c r="DQ331" s="283"/>
      <c r="DR331" s="283"/>
      <c r="DS331" s="283"/>
      <c r="DT331" s="283"/>
      <c r="DU331" s="283"/>
      <c r="DV331" s="283"/>
      <c r="DW331" s="283"/>
      <c r="DX331" s="283"/>
      <c r="DY331" s="283"/>
      <c r="DZ331" s="283"/>
      <c r="EA331" s="283"/>
      <c r="EB331" s="283"/>
      <c r="EC331" s="283"/>
      <c r="ED331" s="283"/>
      <c r="EE331" s="283"/>
      <c r="EF331" s="283"/>
      <c r="EG331" s="283"/>
    </row>
    <row r="332" spans="2:137" s="305" customFormat="1">
      <c r="B332" s="204"/>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83"/>
      <c r="AN332" s="283"/>
      <c r="AO332" s="283"/>
      <c r="AP332" s="283"/>
      <c r="AQ332" s="283"/>
      <c r="AR332" s="283"/>
      <c r="AS332" s="283"/>
      <c r="AT332" s="283"/>
      <c r="AU332" s="283"/>
      <c r="AV332" s="283"/>
      <c r="AW332" s="283"/>
      <c r="AX332" s="283"/>
      <c r="AY332" s="283"/>
      <c r="AZ332" s="283"/>
      <c r="BA332" s="283"/>
      <c r="BB332" s="283"/>
      <c r="BC332" s="283"/>
      <c r="BD332" s="283"/>
      <c r="BE332" s="283"/>
      <c r="BF332" s="283"/>
      <c r="BG332" s="283"/>
      <c r="BH332" s="283"/>
      <c r="BI332" s="283"/>
      <c r="BJ332" s="283"/>
      <c r="BK332" s="283"/>
      <c r="BL332" s="283"/>
      <c r="BM332" s="283"/>
      <c r="BN332" s="283"/>
      <c r="BO332" s="283"/>
      <c r="BP332" s="283"/>
      <c r="BQ332" s="283"/>
      <c r="BR332" s="283"/>
      <c r="BS332" s="283"/>
      <c r="BT332" s="283"/>
      <c r="BU332" s="283"/>
      <c r="BV332" s="283"/>
      <c r="BW332" s="283"/>
      <c r="BX332" s="283"/>
      <c r="BY332" s="283"/>
      <c r="BZ332" s="283"/>
      <c r="CA332" s="283"/>
      <c r="CB332" s="283"/>
      <c r="CC332" s="283"/>
      <c r="CD332" s="283"/>
      <c r="CE332" s="283"/>
      <c r="CF332" s="283"/>
      <c r="CG332" s="283"/>
      <c r="CH332" s="283"/>
      <c r="CI332" s="283"/>
      <c r="CJ332" s="283"/>
      <c r="CK332" s="283"/>
      <c r="CL332" s="283"/>
      <c r="CM332" s="283"/>
      <c r="CN332" s="283"/>
      <c r="CO332" s="283"/>
      <c r="CP332" s="283"/>
      <c r="CQ332" s="283"/>
      <c r="CR332" s="283"/>
      <c r="CS332" s="283"/>
      <c r="CT332" s="283"/>
      <c r="CU332" s="283"/>
      <c r="CV332" s="283"/>
      <c r="CW332" s="283"/>
      <c r="CX332" s="283"/>
      <c r="CY332" s="283"/>
      <c r="CZ332" s="283"/>
      <c r="DA332" s="283"/>
      <c r="DB332" s="283"/>
      <c r="DC332" s="283"/>
      <c r="DD332" s="283"/>
      <c r="DE332" s="283"/>
      <c r="DF332" s="283"/>
      <c r="DG332" s="283"/>
      <c r="DH332" s="283"/>
      <c r="DI332" s="283"/>
      <c r="DJ332" s="283"/>
      <c r="DK332" s="283"/>
      <c r="DL332" s="283"/>
      <c r="DM332" s="283"/>
      <c r="DN332" s="283"/>
      <c r="DO332" s="283"/>
      <c r="DP332" s="283"/>
      <c r="DQ332" s="283"/>
      <c r="DR332" s="283"/>
      <c r="DS332" s="283"/>
      <c r="DT332" s="283"/>
      <c r="DU332" s="283"/>
      <c r="DV332" s="283"/>
      <c r="DW332" s="283"/>
      <c r="DX332" s="283"/>
      <c r="DY332" s="283"/>
      <c r="DZ332" s="283"/>
      <c r="EA332" s="283"/>
      <c r="EB332" s="283"/>
      <c r="EC332" s="283"/>
      <c r="ED332" s="283"/>
      <c r="EE332" s="283"/>
      <c r="EF332" s="283"/>
      <c r="EG332" s="283"/>
    </row>
    <row r="333" spans="2:137" s="305" customFormat="1">
      <c r="B333" s="204"/>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83"/>
      <c r="AN333" s="283"/>
      <c r="AO333" s="283"/>
      <c r="AP333" s="283"/>
      <c r="AQ333" s="283"/>
      <c r="AR333" s="283"/>
      <c r="AS333" s="283"/>
      <c r="AT333" s="283"/>
      <c r="AU333" s="283"/>
      <c r="AV333" s="283"/>
      <c r="AW333" s="283"/>
      <c r="AX333" s="283"/>
      <c r="AY333" s="283"/>
      <c r="AZ333" s="283"/>
      <c r="BA333" s="283"/>
      <c r="BB333" s="283"/>
      <c r="BC333" s="283"/>
      <c r="BD333" s="283"/>
      <c r="BE333" s="283"/>
      <c r="BF333" s="283"/>
      <c r="BG333" s="283"/>
      <c r="BH333" s="283"/>
      <c r="BI333" s="283"/>
      <c r="BJ333" s="283"/>
      <c r="BK333" s="283"/>
      <c r="BL333" s="283"/>
      <c r="BM333" s="283"/>
      <c r="BN333" s="283"/>
      <c r="BO333" s="283"/>
      <c r="BP333" s="283"/>
      <c r="BQ333" s="283"/>
      <c r="BR333" s="283"/>
      <c r="BS333" s="283"/>
      <c r="BT333" s="283"/>
      <c r="BU333" s="283"/>
      <c r="BV333" s="283"/>
      <c r="BW333" s="283"/>
      <c r="BX333" s="283"/>
      <c r="BY333" s="283"/>
      <c r="BZ333" s="283"/>
      <c r="CA333" s="283"/>
      <c r="CB333" s="283"/>
      <c r="CC333" s="283"/>
      <c r="CD333" s="283"/>
      <c r="CE333" s="283"/>
      <c r="CF333" s="283"/>
      <c r="CG333" s="283"/>
      <c r="CH333" s="283"/>
      <c r="CI333" s="283"/>
      <c r="CJ333" s="283"/>
      <c r="CK333" s="283"/>
      <c r="CL333" s="283"/>
      <c r="CM333" s="283"/>
      <c r="CN333" s="283"/>
      <c r="CO333" s="283"/>
      <c r="CP333" s="283"/>
      <c r="CQ333" s="283"/>
      <c r="CR333" s="283"/>
      <c r="CS333" s="283"/>
      <c r="CT333" s="283"/>
      <c r="CU333" s="283"/>
      <c r="CV333" s="283"/>
      <c r="CW333" s="283"/>
      <c r="CX333" s="283"/>
      <c r="CY333" s="283"/>
      <c r="CZ333" s="283"/>
      <c r="DA333" s="283"/>
      <c r="DB333" s="283"/>
      <c r="DC333" s="283"/>
      <c r="DD333" s="283"/>
      <c r="DE333" s="283"/>
      <c r="DF333" s="283"/>
      <c r="DG333" s="283"/>
      <c r="DH333" s="283"/>
      <c r="DI333" s="283"/>
      <c r="DJ333" s="283"/>
      <c r="DK333" s="283"/>
      <c r="DL333" s="283"/>
      <c r="DM333" s="283"/>
      <c r="DN333" s="283"/>
      <c r="DO333" s="283"/>
      <c r="DP333" s="283"/>
      <c r="DQ333" s="283"/>
      <c r="DR333" s="283"/>
      <c r="DS333" s="283"/>
      <c r="DT333" s="283"/>
      <c r="DU333" s="283"/>
      <c r="DV333" s="283"/>
      <c r="DW333" s="283"/>
      <c r="DX333" s="283"/>
      <c r="DY333" s="283"/>
      <c r="DZ333" s="283"/>
      <c r="EA333" s="283"/>
      <c r="EB333" s="283"/>
      <c r="EC333" s="283"/>
      <c r="ED333" s="283"/>
      <c r="EE333" s="283"/>
      <c r="EF333" s="283"/>
      <c r="EG333" s="283"/>
    </row>
    <row r="334" spans="2:137" s="305" customFormat="1">
      <c r="B334" s="204"/>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83"/>
      <c r="AN334" s="283"/>
      <c r="AO334" s="283"/>
      <c r="AP334" s="283"/>
      <c r="AQ334" s="283"/>
      <c r="AR334" s="283"/>
      <c r="AS334" s="283"/>
      <c r="AT334" s="283"/>
      <c r="AU334" s="283"/>
      <c r="AV334" s="283"/>
      <c r="AW334" s="283"/>
      <c r="AX334" s="283"/>
      <c r="AY334" s="283"/>
      <c r="AZ334" s="283"/>
      <c r="BA334" s="283"/>
      <c r="BB334" s="283"/>
      <c r="BC334" s="283"/>
      <c r="BD334" s="283"/>
      <c r="BE334" s="283"/>
      <c r="BF334" s="283"/>
      <c r="BG334" s="283"/>
      <c r="BH334" s="283"/>
      <c r="BI334" s="283"/>
      <c r="BJ334" s="283"/>
      <c r="BK334" s="283"/>
      <c r="BL334" s="283"/>
      <c r="BM334" s="283"/>
      <c r="BN334" s="283"/>
      <c r="BO334" s="283"/>
      <c r="BP334" s="283"/>
      <c r="BQ334" s="283"/>
      <c r="BR334" s="283"/>
      <c r="BS334" s="283"/>
      <c r="BT334" s="283"/>
      <c r="BU334" s="283"/>
      <c r="BV334" s="283"/>
      <c r="BW334" s="283"/>
      <c r="BX334" s="283"/>
      <c r="BY334" s="283"/>
      <c r="BZ334" s="283"/>
      <c r="CA334" s="283"/>
      <c r="CB334" s="283"/>
      <c r="CC334" s="283"/>
      <c r="CD334" s="283"/>
      <c r="CE334" s="283"/>
      <c r="CF334" s="283"/>
      <c r="CG334" s="283"/>
      <c r="CH334" s="283"/>
      <c r="CI334" s="283"/>
      <c r="CJ334" s="283"/>
      <c r="CK334" s="283"/>
      <c r="CL334" s="283"/>
      <c r="CM334" s="283"/>
      <c r="CN334" s="283"/>
      <c r="CO334" s="283"/>
      <c r="CP334" s="283"/>
      <c r="CQ334" s="283"/>
      <c r="CR334" s="283"/>
      <c r="CS334" s="283"/>
      <c r="CT334" s="283"/>
      <c r="CU334" s="283"/>
      <c r="CV334" s="283"/>
      <c r="CW334" s="283"/>
      <c r="CX334" s="283"/>
      <c r="CY334" s="283"/>
      <c r="CZ334" s="283"/>
      <c r="DA334" s="283"/>
      <c r="DB334" s="283"/>
      <c r="DC334" s="283"/>
      <c r="DD334" s="283"/>
      <c r="DE334" s="283"/>
      <c r="DF334" s="283"/>
      <c r="DG334" s="283"/>
      <c r="DH334" s="283"/>
      <c r="DI334" s="283"/>
      <c r="DJ334" s="283"/>
      <c r="DK334" s="283"/>
      <c r="DL334" s="283"/>
      <c r="DM334" s="283"/>
      <c r="DN334" s="283"/>
      <c r="DO334" s="283"/>
      <c r="DP334" s="283"/>
      <c r="DQ334" s="283"/>
      <c r="DR334" s="283"/>
      <c r="DS334" s="283"/>
      <c r="DT334" s="283"/>
      <c r="DU334" s="283"/>
      <c r="DV334" s="283"/>
      <c r="DW334" s="283"/>
      <c r="DX334" s="283"/>
      <c r="DY334" s="283"/>
      <c r="DZ334" s="283"/>
      <c r="EA334" s="283"/>
      <c r="EB334" s="283"/>
      <c r="EC334" s="283"/>
      <c r="ED334" s="283"/>
      <c r="EE334" s="283"/>
      <c r="EF334" s="283"/>
      <c r="EG334" s="283"/>
    </row>
    <row r="335" spans="2:137" s="305" customFormat="1">
      <c r="B335" s="204"/>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83"/>
      <c r="AN335" s="283"/>
      <c r="AO335" s="283"/>
      <c r="AP335" s="283"/>
      <c r="AQ335" s="283"/>
      <c r="AR335" s="283"/>
      <c r="AS335" s="283"/>
      <c r="AT335" s="283"/>
      <c r="AU335" s="283"/>
      <c r="AV335" s="283"/>
      <c r="AW335" s="283"/>
      <c r="AX335" s="283"/>
      <c r="AY335" s="283"/>
      <c r="AZ335" s="283"/>
      <c r="BA335" s="283"/>
      <c r="BB335" s="283"/>
      <c r="BC335" s="283"/>
      <c r="BD335" s="283"/>
      <c r="BE335" s="283"/>
      <c r="BF335" s="283"/>
      <c r="BG335" s="283"/>
      <c r="BH335" s="283"/>
      <c r="BI335" s="283"/>
      <c r="BJ335" s="283"/>
      <c r="BK335" s="283"/>
      <c r="BL335" s="283"/>
      <c r="BM335" s="283"/>
      <c r="BN335" s="283"/>
      <c r="BO335" s="283"/>
      <c r="BP335" s="283"/>
      <c r="BQ335" s="283"/>
      <c r="BR335" s="283"/>
      <c r="BS335" s="283"/>
      <c r="BT335" s="283"/>
      <c r="BU335" s="283"/>
      <c r="BV335" s="283"/>
      <c r="BW335" s="283"/>
      <c r="BX335" s="283"/>
      <c r="BY335" s="283"/>
      <c r="BZ335" s="283"/>
      <c r="CA335" s="283"/>
      <c r="CB335" s="283"/>
      <c r="CC335" s="283"/>
      <c r="CD335" s="283"/>
      <c r="CE335" s="283"/>
      <c r="CF335" s="283"/>
      <c r="CG335" s="283"/>
      <c r="CH335" s="283"/>
      <c r="CI335" s="283"/>
      <c r="CJ335" s="283"/>
      <c r="CK335" s="283"/>
      <c r="CL335" s="283"/>
      <c r="CM335" s="283"/>
      <c r="CN335" s="283"/>
      <c r="CO335" s="283"/>
      <c r="CP335" s="283"/>
      <c r="CQ335" s="283"/>
      <c r="CR335" s="283"/>
      <c r="CS335" s="283"/>
      <c r="CT335" s="283"/>
      <c r="CU335" s="283"/>
      <c r="CV335" s="283"/>
      <c r="CW335" s="283"/>
      <c r="CX335" s="283"/>
      <c r="CY335" s="283"/>
      <c r="CZ335" s="283"/>
      <c r="DA335" s="283"/>
      <c r="DB335" s="283"/>
      <c r="DC335" s="283"/>
      <c r="DD335" s="283"/>
      <c r="DE335" s="283"/>
      <c r="DF335" s="283"/>
      <c r="DG335" s="283"/>
      <c r="DH335" s="283"/>
      <c r="DI335" s="283"/>
      <c r="DJ335" s="283"/>
      <c r="DK335" s="283"/>
      <c r="DL335" s="283"/>
      <c r="DM335" s="283"/>
      <c r="DN335" s="283"/>
      <c r="DO335" s="283"/>
      <c r="DP335" s="283"/>
      <c r="DQ335" s="283"/>
      <c r="DR335" s="283"/>
      <c r="DS335" s="283"/>
      <c r="DT335" s="283"/>
      <c r="DU335" s="283"/>
      <c r="DV335" s="283"/>
      <c r="DW335" s="283"/>
      <c r="DX335" s="283"/>
      <c r="DY335" s="283"/>
      <c r="DZ335" s="283"/>
      <c r="EA335" s="283"/>
      <c r="EB335" s="283"/>
      <c r="EC335" s="283"/>
      <c r="ED335" s="283"/>
      <c r="EE335" s="283"/>
      <c r="EF335" s="283"/>
      <c r="EG335" s="283"/>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&amp;L&amp;8&amp;F &amp;A&amp;C&amp;P of &amp;N</oddFooter>
  </headerFooter>
</worksheet>
</file>

<file path=xl/worksheets/sheet5.xml><?xml version="1.0" encoding="utf-8"?>
<worksheet xmlns="http://schemas.openxmlformats.org/spreadsheetml/2006/main" xmlns:r="http://schemas.openxmlformats.org/officeDocument/2006/relationships">
  <sheetPr>
    <tabColor rgb="FF00B0F0"/>
  </sheetPr>
  <dimension ref="A1:H101"/>
  <sheetViews>
    <sheetView zoomScale="145" zoomScaleNormal="145" workbookViewId="0">
      <pane xSplit="1" ySplit="5" topLeftCell="B84" activePane="bottomRight" state="frozen"/>
      <selection pane="topRight" activeCell="B1" sqref="B1"/>
      <selection pane="bottomLeft" activeCell="A7" sqref="A7"/>
      <selection pane="bottomRight" activeCell="D110" sqref="D110"/>
    </sheetView>
  </sheetViews>
  <sheetFormatPr defaultRowHeight="12.75"/>
  <cols>
    <col min="1" max="1" width="15.42578125" style="204" customWidth="1"/>
    <col min="2" max="2" width="11.85546875" style="204" customWidth="1"/>
    <col min="3" max="4" width="12.140625" style="204" customWidth="1"/>
    <col min="5" max="5" width="11.5703125" style="204" customWidth="1"/>
    <col min="6" max="6" width="12" style="204" customWidth="1"/>
    <col min="7" max="7" width="11.7109375" style="204" customWidth="1"/>
    <col min="8" max="8" width="12.28515625" style="204" customWidth="1"/>
    <col min="9" max="16384" width="9.140625" style="5"/>
  </cols>
  <sheetData>
    <row r="1" spans="1:8" s="306" customFormat="1">
      <c r="A1" s="281" t="str">
        <f>[4]SUM!A1</f>
        <v>CY 2017 ALLOTMENT RELEASES</v>
      </c>
      <c r="B1" s="281"/>
      <c r="C1" s="281"/>
      <c r="H1" s="307"/>
    </row>
    <row r="2" spans="1:8" s="306" customFormat="1">
      <c r="A2" s="308" t="s">
        <v>311</v>
      </c>
      <c r="B2" s="308"/>
      <c r="C2" s="308"/>
      <c r="F2" s="1"/>
    </row>
    <row r="3" spans="1:8" s="306" customFormat="1">
      <c r="A3" s="281" t="str">
        <f>[4]SUM!A3</f>
        <v>JANUARY 1- APRIL 30, 2017</v>
      </c>
      <c r="B3" s="281"/>
      <c r="C3" s="281"/>
      <c r="F3" s="309"/>
      <c r="G3" s="310"/>
    </row>
    <row r="4" spans="1:8" s="306" customFormat="1">
      <c r="A4" s="281" t="s">
        <v>1</v>
      </c>
      <c r="B4" s="281"/>
      <c r="C4" s="281"/>
    </row>
    <row r="5" spans="1:8" s="316" customFormat="1" ht="51.75" customHeight="1">
      <c r="A5" s="311" t="s">
        <v>2</v>
      </c>
      <c r="B5" s="312" t="s">
        <v>142</v>
      </c>
      <c r="C5" s="312" t="s">
        <v>312</v>
      </c>
      <c r="D5" s="313" t="s">
        <v>160</v>
      </c>
      <c r="E5" s="312" t="s">
        <v>156</v>
      </c>
      <c r="F5" s="314" t="s">
        <v>313</v>
      </c>
      <c r="G5" s="312" t="s">
        <v>162</v>
      </c>
      <c r="H5" s="315" t="s">
        <v>39</v>
      </c>
    </row>
    <row r="6" spans="1:8" ht="15" hidden="1" customHeight="1">
      <c r="A6" s="287" t="s">
        <v>268</v>
      </c>
      <c r="B6" s="39">
        <f>'[4]NEW GAA'!H7</f>
        <v>0</v>
      </c>
      <c r="C6" s="39">
        <f>'[4]NEW GAA'!L7</f>
        <v>0</v>
      </c>
      <c r="D6" s="39">
        <f>'[4]NEW GAA'!O7</f>
        <v>0</v>
      </c>
      <c r="E6" s="317">
        <f>'[4]NEW GAA'!R7</f>
        <v>0</v>
      </c>
      <c r="F6" s="38">
        <f>'[4]NEW GAA'!S7</f>
        <v>0</v>
      </c>
      <c r="G6" s="39">
        <f>'[4]NEW GAA'!V7</f>
        <v>0</v>
      </c>
      <c r="H6" s="317">
        <f t="shared" ref="H6:H11" si="0">SUM(B6:G6)</f>
        <v>0</v>
      </c>
    </row>
    <row r="7" spans="1:8" ht="14.1" customHeight="1">
      <c r="A7" s="18" t="s">
        <v>269</v>
      </c>
      <c r="B7" s="39">
        <f>'[4]NEW GAA'!H8</f>
        <v>0</v>
      </c>
      <c r="C7" s="39">
        <f>'[4]NEW GAA'!L8</f>
        <v>0</v>
      </c>
      <c r="D7" s="39">
        <f>'[4]NEW GAA'!O8</f>
        <v>0</v>
      </c>
      <c r="E7" s="38">
        <f>'[4]NEW GAA'!R8</f>
        <v>0</v>
      </c>
      <c r="F7" s="38">
        <f>'[4]NEW GAA'!S8</f>
        <v>0</v>
      </c>
      <c r="G7" s="39">
        <f>'[4]NEW GAA'!V8</f>
        <v>16422</v>
      </c>
      <c r="H7" s="38">
        <f t="shared" si="0"/>
        <v>16422</v>
      </c>
    </row>
    <row r="8" spans="1:8" ht="14.1" customHeight="1">
      <c r="A8" s="18" t="s">
        <v>270</v>
      </c>
      <c r="B8" s="39">
        <f>'[4]NEW GAA'!H9</f>
        <v>0</v>
      </c>
      <c r="C8" s="39">
        <f>'[4]NEW GAA'!L9</f>
        <v>0</v>
      </c>
      <c r="D8" s="39">
        <f>'[4]NEW GAA'!O9</f>
        <v>0</v>
      </c>
      <c r="E8" s="38">
        <f>'[4]NEW GAA'!R9</f>
        <v>0</v>
      </c>
      <c r="F8" s="38">
        <f>'[4]NEW GAA'!S9</f>
        <v>0</v>
      </c>
      <c r="G8" s="39">
        <f>'[4]NEW GAA'!V9</f>
        <v>569</v>
      </c>
      <c r="H8" s="38">
        <f t="shared" si="0"/>
        <v>569</v>
      </c>
    </row>
    <row r="9" spans="1:8" ht="14.1" customHeight="1">
      <c r="A9" s="18" t="s">
        <v>271</v>
      </c>
      <c r="B9" s="39">
        <f>'[4]NEW GAA'!H10</f>
        <v>0</v>
      </c>
      <c r="C9" s="39">
        <f>'[4]NEW GAA'!L10</f>
        <v>0</v>
      </c>
      <c r="D9" s="39">
        <f>'[4]NEW GAA'!O10</f>
        <v>0</v>
      </c>
      <c r="E9" s="38">
        <f>'[4]NEW GAA'!R10</f>
        <v>0</v>
      </c>
      <c r="F9" s="38">
        <f>'[4]NEW GAA'!S10</f>
        <v>73682</v>
      </c>
      <c r="G9" s="39">
        <f>'[4]NEW GAA'!V10</f>
        <v>30274</v>
      </c>
      <c r="H9" s="38">
        <f t="shared" si="0"/>
        <v>103956</v>
      </c>
    </row>
    <row r="10" spans="1:8" ht="14.1" customHeight="1">
      <c r="A10" s="18" t="s">
        <v>272</v>
      </c>
      <c r="B10" s="39">
        <f>'[4]NEW GAA'!H11</f>
        <v>0</v>
      </c>
      <c r="C10" s="39">
        <f>'[4]NEW GAA'!L11</f>
        <v>0</v>
      </c>
      <c r="D10" s="39">
        <f>'[4]NEW GAA'!O11</f>
        <v>0</v>
      </c>
      <c r="E10" s="38">
        <f>'[4]NEW GAA'!R11</f>
        <v>0</v>
      </c>
      <c r="F10" s="38">
        <f>'[4]NEW GAA'!S11</f>
        <v>0</v>
      </c>
      <c r="G10" s="39">
        <f>'[4]NEW GAA'!V11</f>
        <v>28182</v>
      </c>
      <c r="H10" s="38">
        <f t="shared" si="0"/>
        <v>28182</v>
      </c>
    </row>
    <row r="11" spans="1:8" ht="15" customHeight="1">
      <c r="A11" s="18" t="s">
        <v>273</v>
      </c>
      <c r="B11" s="39">
        <f>'[4]NEW GAA'!H12</f>
        <v>0</v>
      </c>
      <c r="C11" s="39">
        <f>'[4]NEW GAA'!L12</f>
        <v>0</v>
      </c>
      <c r="D11" s="39">
        <f>'[4]NEW GAA'!O12</f>
        <v>0</v>
      </c>
      <c r="E11" s="38">
        <f>'[4]NEW GAA'!R12</f>
        <v>0</v>
      </c>
      <c r="F11" s="38">
        <f>'[4]NEW GAA'!S12</f>
        <v>0</v>
      </c>
      <c r="G11" s="39">
        <f>'[4]NEW GAA'!V12</f>
        <v>2111</v>
      </c>
      <c r="H11" s="38">
        <f t="shared" si="0"/>
        <v>2111</v>
      </c>
    </row>
    <row r="12" spans="1:8" ht="15" customHeight="1">
      <c r="A12" s="74" t="s">
        <v>274</v>
      </c>
      <c r="B12" s="38">
        <f t="shared" ref="B12:H12" si="1">SUM(B13:B14)</f>
        <v>0</v>
      </c>
      <c r="C12" s="82">
        <f t="shared" si="1"/>
        <v>0</v>
      </c>
      <c r="D12" s="39">
        <f t="shared" si="1"/>
        <v>0</v>
      </c>
      <c r="E12" s="38">
        <f t="shared" si="1"/>
        <v>0</v>
      </c>
      <c r="F12" s="38">
        <f t="shared" si="1"/>
        <v>1547334</v>
      </c>
      <c r="G12" s="39">
        <f t="shared" si="1"/>
        <v>399292</v>
      </c>
      <c r="H12" s="38">
        <f t="shared" si="1"/>
        <v>1946626</v>
      </c>
    </row>
    <row r="13" spans="1:8" ht="15" hidden="1" customHeight="1">
      <c r="A13" s="74" t="s">
        <v>275</v>
      </c>
      <c r="B13" s="39">
        <f>'[4]NEW GAA'!H14</f>
        <v>0</v>
      </c>
      <c r="C13" s="39">
        <f>'[4]NEW GAA'!L14</f>
        <v>0</v>
      </c>
      <c r="D13" s="39">
        <f>'[4]NEW GAA'!O14</f>
        <v>0</v>
      </c>
      <c r="E13" s="38">
        <f>'[4]NEW GAA'!R14</f>
        <v>0</v>
      </c>
      <c r="F13" s="38">
        <f>'[4]NEW GAA'!S14</f>
        <v>0</v>
      </c>
      <c r="G13" s="39">
        <f>'[4]NEW GAA'!V14</f>
        <v>1635</v>
      </c>
      <c r="H13" s="38">
        <f t="shared" ref="H13:H19" si="2">SUM(B13:G13)</f>
        <v>1635</v>
      </c>
    </row>
    <row r="14" spans="1:8" ht="15" hidden="1" customHeight="1">
      <c r="A14" s="74" t="s">
        <v>276</v>
      </c>
      <c r="B14" s="39">
        <f>'[4]NEW GAA'!H15</f>
        <v>0</v>
      </c>
      <c r="C14" s="39">
        <f>'[4]NEW GAA'!L15</f>
        <v>0</v>
      </c>
      <c r="D14" s="39">
        <f>'[4]NEW GAA'!O15</f>
        <v>0</v>
      </c>
      <c r="E14" s="38">
        <f>'[4]NEW GAA'!R15</f>
        <v>0</v>
      </c>
      <c r="F14" s="38">
        <f>'[4]NEW GAA'!S15</f>
        <v>1547334</v>
      </c>
      <c r="G14" s="39">
        <f>'[4]NEW GAA'!V15</f>
        <v>397657</v>
      </c>
      <c r="H14" s="38">
        <f t="shared" si="2"/>
        <v>1944991</v>
      </c>
    </row>
    <row r="15" spans="1:8" ht="14.25" customHeight="1">
      <c r="A15" s="74" t="s">
        <v>277</v>
      </c>
      <c r="B15" s="39">
        <f>'[4]NEW GAA'!H16</f>
        <v>0</v>
      </c>
      <c r="C15" s="39">
        <f>'[4]NEW GAA'!L16</f>
        <v>0</v>
      </c>
      <c r="D15" s="39">
        <f>'[4]NEW GAA'!O16</f>
        <v>0</v>
      </c>
      <c r="E15" s="38">
        <f>'[4]NEW GAA'!R16</f>
        <v>0</v>
      </c>
      <c r="F15" s="38">
        <f>'[4]NEW GAA'!S16</f>
        <v>161101</v>
      </c>
      <c r="G15" s="39">
        <f>'[4]NEW GAA'!V16</f>
        <v>188009</v>
      </c>
      <c r="H15" s="38">
        <f t="shared" si="2"/>
        <v>349110</v>
      </c>
    </row>
    <row r="16" spans="1:8" ht="15" customHeight="1">
      <c r="A16" s="74" t="s">
        <v>278</v>
      </c>
      <c r="B16" s="39">
        <f>'[4]NEW GAA'!H17</f>
        <v>0</v>
      </c>
      <c r="C16" s="39">
        <f>'[4]NEW GAA'!L17</f>
        <v>0</v>
      </c>
      <c r="D16" s="39">
        <f>'[4]NEW GAA'!O17</f>
        <v>0</v>
      </c>
      <c r="E16" s="38">
        <f>'[4]NEW GAA'!R17</f>
        <v>0</v>
      </c>
      <c r="F16" s="38">
        <f>'[4]NEW GAA'!S17</f>
        <v>0</v>
      </c>
      <c r="G16" s="39">
        <f>'[4]NEW GAA'!V17</f>
        <v>1557</v>
      </c>
      <c r="H16" s="38">
        <f t="shared" si="2"/>
        <v>1557</v>
      </c>
    </row>
    <row r="17" spans="1:8" ht="15" customHeight="1">
      <c r="A17" s="74" t="s">
        <v>279</v>
      </c>
      <c r="B17" s="39">
        <f>'[4]NEW GAA'!H18</f>
        <v>0</v>
      </c>
      <c r="C17" s="39">
        <f>'[4]NEW GAA'!L18</f>
        <v>0</v>
      </c>
      <c r="D17" s="39">
        <f>'[4]NEW GAA'!O18</f>
        <v>0</v>
      </c>
      <c r="E17" s="38">
        <f>'[4]NEW GAA'!R18</f>
        <v>0</v>
      </c>
      <c r="F17" s="38">
        <f>'[4]NEW GAA'!S18</f>
        <v>0</v>
      </c>
      <c r="G17" s="39">
        <f>'[4]NEW GAA'!V18</f>
        <v>36474</v>
      </c>
      <c r="H17" s="38">
        <f t="shared" si="2"/>
        <v>36474</v>
      </c>
    </row>
    <row r="18" spans="1:8" ht="15" customHeight="1">
      <c r="A18" s="74" t="s">
        <v>280</v>
      </c>
      <c r="B18" s="39">
        <f>'[4]NEW GAA'!H19</f>
        <v>0</v>
      </c>
      <c r="C18" s="39">
        <f>'[4]NEW GAA'!L19</f>
        <v>0</v>
      </c>
      <c r="D18" s="39">
        <f>'[4]NEW GAA'!O19</f>
        <v>0</v>
      </c>
      <c r="E18" s="38">
        <f>'[4]NEW GAA'!R19</f>
        <v>0</v>
      </c>
      <c r="F18" s="38">
        <f>'[4]NEW GAA'!S19</f>
        <v>0</v>
      </c>
      <c r="G18" s="39">
        <f>'[4]NEW GAA'!V19</f>
        <v>29013</v>
      </c>
      <c r="H18" s="38">
        <f t="shared" si="2"/>
        <v>29013</v>
      </c>
    </row>
    <row r="19" spans="1:8" ht="15" customHeight="1">
      <c r="A19" s="74" t="s">
        <v>281</v>
      </c>
      <c r="B19" s="39">
        <f>'[4]NEW GAA'!H20</f>
        <v>0</v>
      </c>
      <c r="C19" s="39">
        <f>'[4]NEW GAA'!L20</f>
        <v>0</v>
      </c>
      <c r="D19" s="39">
        <f>'[4]NEW GAA'!O20</f>
        <v>0</v>
      </c>
      <c r="E19" s="38">
        <f>'[4]NEW GAA'!R20</f>
        <v>20091</v>
      </c>
      <c r="F19" s="38">
        <f>'[4]NEW GAA'!S20</f>
        <v>0</v>
      </c>
      <c r="G19" s="39">
        <f>'[4]NEW GAA'!V20</f>
        <v>30312</v>
      </c>
      <c r="H19" s="38">
        <f t="shared" si="2"/>
        <v>50403</v>
      </c>
    </row>
    <row r="20" spans="1:8" ht="15" customHeight="1">
      <c r="A20" s="74" t="s">
        <v>282</v>
      </c>
      <c r="B20" s="39">
        <f t="shared" ref="B20:H20" si="3">SUM(B21:B22)</f>
        <v>0</v>
      </c>
      <c r="C20" s="39">
        <f t="shared" si="3"/>
        <v>0</v>
      </c>
      <c r="D20" s="39">
        <f t="shared" si="3"/>
        <v>500000</v>
      </c>
      <c r="E20" s="38">
        <f t="shared" si="3"/>
        <v>2516</v>
      </c>
      <c r="F20" s="38">
        <f t="shared" si="3"/>
        <v>349561</v>
      </c>
      <c r="G20" s="39">
        <f t="shared" si="3"/>
        <v>63801</v>
      </c>
      <c r="H20" s="38">
        <f t="shared" si="3"/>
        <v>915878</v>
      </c>
    </row>
    <row r="21" spans="1:8" ht="15" hidden="1" customHeight="1">
      <c r="A21" s="74" t="s">
        <v>275</v>
      </c>
      <c r="B21" s="39">
        <f>'[4]NEW GAA'!H22</f>
        <v>0</v>
      </c>
      <c r="C21" s="39">
        <f>'[4]NEW GAA'!L22</f>
        <v>0</v>
      </c>
      <c r="D21" s="39">
        <f>'[4]NEW GAA'!O22</f>
        <v>500000</v>
      </c>
      <c r="E21" s="38">
        <f>'[4]NEW GAA'!R22</f>
        <v>2516</v>
      </c>
      <c r="F21" s="38">
        <f>'[4]NEW GAA'!S22</f>
        <v>0</v>
      </c>
      <c r="G21" s="39">
        <f>'[4]NEW GAA'!V22</f>
        <v>27368</v>
      </c>
      <c r="H21" s="38">
        <f>SUM(B21:G21)</f>
        <v>529884</v>
      </c>
    </row>
    <row r="22" spans="1:8" ht="15" hidden="1" customHeight="1">
      <c r="A22" s="74" t="s">
        <v>276</v>
      </c>
      <c r="B22" s="39">
        <f>'[4]NEW GAA'!H23</f>
        <v>0</v>
      </c>
      <c r="C22" s="39">
        <f>'[4]NEW GAA'!L23</f>
        <v>0</v>
      </c>
      <c r="D22" s="39">
        <f>'[4]NEW GAA'!O23</f>
        <v>0</v>
      </c>
      <c r="E22" s="38">
        <f>'[4]NEW GAA'!R23</f>
        <v>0</v>
      </c>
      <c r="F22" s="38">
        <f>'[4]NEW GAA'!S23</f>
        <v>349561</v>
      </c>
      <c r="G22" s="39">
        <f>'[4]NEW GAA'!V23</f>
        <v>36433</v>
      </c>
      <c r="H22" s="38">
        <f>SUM(B22:G22)</f>
        <v>385994</v>
      </c>
    </row>
    <row r="23" spans="1:8" ht="15" customHeight="1">
      <c r="A23" s="74" t="s">
        <v>283</v>
      </c>
      <c r="B23" s="39"/>
      <c r="C23" s="39"/>
      <c r="D23" s="39"/>
      <c r="E23" s="38"/>
      <c r="F23" s="38">
        <f>'[4]NEW GAA'!S24</f>
        <v>43971</v>
      </c>
      <c r="G23" s="39">
        <f>'[4]NEW GAA'!V24</f>
        <v>505</v>
      </c>
      <c r="H23" s="38">
        <f>SUM(B23:G23)</f>
        <v>44476</v>
      </c>
    </row>
    <row r="24" spans="1:8" ht="15" customHeight="1">
      <c r="A24" s="74" t="s">
        <v>284</v>
      </c>
      <c r="B24" s="39">
        <f>'[4]NEW GAA'!H25</f>
        <v>0</v>
      </c>
      <c r="C24" s="39">
        <f>'[4]NEW GAA'!L25</f>
        <v>8340</v>
      </c>
      <c r="D24" s="39">
        <f>'[4]NEW GAA'!O25</f>
        <v>0</v>
      </c>
      <c r="E24" s="38">
        <f>'[4]NEW GAA'!R25</f>
        <v>0</v>
      </c>
      <c r="F24" s="38">
        <f>'[4]NEW GAA'!S25</f>
        <v>7907258</v>
      </c>
      <c r="G24" s="39">
        <f>'[4]NEW GAA'!V25</f>
        <v>15954887</v>
      </c>
      <c r="H24" s="38">
        <f>SUM(B24:G24)</f>
        <v>23870485</v>
      </c>
    </row>
    <row r="25" spans="1:8" ht="15" customHeight="1">
      <c r="A25" s="74" t="s">
        <v>285</v>
      </c>
      <c r="B25" s="39">
        <f>'[4]NEW GAA'!H26</f>
        <v>0</v>
      </c>
      <c r="C25" s="39">
        <f>'[4]NEW GAA'!L26</f>
        <v>0</v>
      </c>
      <c r="D25" s="39">
        <f>'[4]NEW GAA'!O26</f>
        <v>0</v>
      </c>
      <c r="E25" s="38">
        <f>'[4]NEW GAA'!R26</f>
        <v>12599</v>
      </c>
      <c r="F25" s="38">
        <f>'[4]NEW GAA'!S26</f>
        <v>0</v>
      </c>
      <c r="G25" s="39">
        <f>'[4]NEW GAA'!V26</f>
        <v>291423</v>
      </c>
      <c r="H25" s="38">
        <f>SUM(B25:G25)</f>
        <v>304022</v>
      </c>
    </row>
    <row r="26" spans="1:8" ht="15" customHeight="1">
      <c r="A26" s="74" t="s">
        <v>286</v>
      </c>
      <c r="B26" s="39">
        <f t="shared" ref="B26:F26" si="4">+B27+B28</f>
        <v>0</v>
      </c>
      <c r="C26" s="39">
        <f t="shared" si="4"/>
        <v>0</v>
      </c>
      <c r="D26" s="39">
        <f t="shared" si="4"/>
        <v>0</v>
      </c>
      <c r="E26" s="38">
        <f t="shared" si="4"/>
        <v>0</v>
      </c>
      <c r="F26" s="38">
        <f t="shared" si="4"/>
        <v>0</v>
      </c>
      <c r="G26" s="39">
        <f>+G27+G28</f>
        <v>72668</v>
      </c>
      <c r="H26" s="38">
        <f>+H27+H28</f>
        <v>72668</v>
      </c>
    </row>
    <row r="27" spans="1:8" ht="15" hidden="1" customHeight="1">
      <c r="A27" s="74" t="s">
        <v>275</v>
      </c>
      <c r="B27" s="39">
        <f>'[4]NEW GAA'!H28</f>
        <v>0</v>
      </c>
      <c r="C27" s="39">
        <f>'[4]NEW GAA'!L28</f>
        <v>0</v>
      </c>
      <c r="D27" s="39">
        <f>'[4]NEW GAA'!O28</f>
        <v>0</v>
      </c>
      <c r="E27" s="38">
        <f>'[4]NEW GAA'!R28</f>
        <v>0</v>
      </c>
      <c r="F27" s="38">
        <f>'[4]NEW GAA'!S28</f>
        <v>0</v>
      </c>
      <c r="G27" s="39">
        <f>'[4]NEW GAA'!V28</f>
        <v>72668</v>
      </c>
      <c r="H27" s="38">
        <f>SUM(B27:G27)</f>
        <v>72668</v>
      </c>
    </row>
    <row r="28" spans="1:8" ht="15" hidden="1" customHeight="1">
      <c r="A28" s="74" t="s">
        <v>276</v>
      </c>
      <c r="B28" s="39">
        <f>'[4]NEW GAA'!H29</f>
        <v>0</v>
      </c>
      <c r="C28" s="39">
        <f>'[4]NEW GAA'!L29</f>
        <v>0</v>
      </c>
      <c r="D28" s="39">
        <f>'[4]NEW GAA'!O29</f>
        <v>0</v>
      </c>
      <c r="E28" s="38">
        <f>'[4]NEW GAA'!R29</f>
        <v>0</v>
      </c>
      <c r="F28" s="38">
        <f>'[4]NEW GAA'!S29</f>
        <v>0</v>
      </c>
      <c r="G28" s="39">
        <f>'[4]NEW GAA'!V29</f>
        <v>0</v>
      </c>
      <c r="H28" s="38">
        <f>SUM(B28:G28)</f>
        <v>0</v>
      </c>
    </row>
    <row r="29" spans="1:8" ht="15" customHeight="1">
      <c r="A29" s="74" t="s">
        <v>287</v>
      </c>
      <c r="B29" s="39">
        <f>'[4]NEW GAA'!H30</f>
        <v>0</v>
      </c>
      <c r="C29" s="39">
        <f>'[4]NEW GAA'!L30</f>
        <v>0</v>
      </c>
      <c r="D29" s="39">
        <f>'[4]NEW GAA'!O30</f>
        <v>1250000</v>
      </c>
      <c r="E29" s="38">
        <f>'[4]NEW GAA'!R30</f>
        <v>110840</v>
      </c>
      <c r="F29" s="38">
        <f>'[4]NEW GAA'!S30</f>
        <v>1730430</v>
      </c>
      <c r="G29" s="39">
        <f>'[4]NEW GAA'!V30</f>
        <v>23529167</v>
      </c>
      <c r="H29" s="38">
        <f>SUM(B29:G29)</f>
        <v>26620437</v>
      </c>
    </row>
    <row r="30" spans="1:8" ht="15" customHeight="1">
      <c r="A30" s="74" t="s">
        <v>288</v>
      </c>
      <c r="B30" s="39">
        <f t="shared" ref="B30:H30" si="5">+B31+B32</f>
        <v>0</v>
      </c>
      <c r="C30" s="39">
        <f t="shared" si="5"/>
        <v>0</v>
      </c>
      <c r="D30" s="39">
        <f t="shared" si="5"/>
        <v>1028790</v>
      </c>
      <c r="E30" s="38">
        <f t="shared" si="5"/>
        <v>0</v>
      </c>
      <c r="F30" s="38">
        <f t="shared" si="5"/>
        <v>55029</v>
      </c>
      <c r="G30" s="38">
        <f t="shared" si="5"/>
        <v>48053</v>
      </c>
      <c r="H30" s="38">
        <f t="shared" si="5"/>
        <v>1131872</v>
      </c>
    </row>
    <row r="31" spans="1:8" ht="15" hidden="1" customHeight="1">
      <c r="A31" s="74" t="s">
        <v>275</v>
      </c>
      <c r="B31" s="39">
        <f>'[4]NEW GAA'!H32</f>
        <v>0</v>
      </c>
      <c r="C31" s="39">
        <f>'[4]NEW GAA'!L32</f>
        <v>0</v>
      </c>
      <c r="D31" s="39">
        <f>'[4]NEW GAA'!O32</f>
        <v>1028790</v>
      </c>
      <c r="E31" s="38">
        <f>'[4]NEW GAA'!R32</f>
        <v>0</v>
      </c>
      <c r="F31" s="38">
        <f>'[4]NEW GAA'!S32</f>
        <v>1670</v>
      </c>
      <c r="G31" s="39">
        <f>'[4]NEW GAA'!V32</f>
        <v>907</v>
      </c>
      <c r="H31" s="38">
        <f t="shared" ref="H31:H47" si="6">SUM(B31:G31)</f>
        <v>1031367</v>
      </c>
    </row>
    <row r="32" spans="1:8" ht="15" hidden="1" customHeight="1">
      <c r="A32" s="74" t="s">
        <v>276</v>
      </c>
      <c r="B32" s="39">
        <f>'[4]NEW GAA'!H33</f>
        <v>0</v>
      </c>
      <c r="C32" s="39">
        <f>'[4]NEW GAA'!L33</f>
        <v>0</v>
      </c>
      <c r="D32" s="39">
        <f>'[4]NEW GAA'!O33</f>
        <v>0</v>
      </c>
      <c r="E32" s="38">
        <f>'[4]NEW GAA'!R33</f>
        <v>0</v>
      </c>
      <c r="F32" s="38">
        <f>'[4]NEW GAA'!S33</f>
        <v>53359</v>
      </c>
      <c r="G32" s="39">
        <f>'[4]NEW GAA'!V33</f>
        <v>47146</v>
      </c>
      <c r="H32" s="38">
        <f t="shared" si="6"/>
        <v>100505</v>
      </c>
    </row>
    <row r="33" spans="1:8" ht="15" customHeight="1">
      <c r="A33" s="74" t="s">
        <v>289</v>
      </c>
      <c r="B33" s="39">
        <f>'[4]NEW GAA'!H34</f>
        <v>0</v>
      </c>
      <c r="C33" s="39">
        <f>'[4]NEW GAA'!L34</f>
        <v>0</v>
      </c>
      <c r="D33" s="39">
        <f>'[4]NEW GAA'!O34</f>
        <v>0</v>
      </c>
      <c r="E33" s="38">
        <f>'[4]NEW GAA'!R34</f>
        <v>0</v>
      </c>
      <c r="F33" s="38">
        <f>'[4]NEW GAA'!S34</f>
        <v>8728</v>
      </c>
      <c r="G33" s="39">
        <f>'[4]NEW GAA'!V34</f>
        <v>19343</v>
      </c>
      <c r="H33" s="38">
        <f t="shared" si="6"/>
        <v>28071</v>
      </c>
    </row>
    <row r="34" spans="1:8" ht="15" customHeight="1">
      <c r="A34" s="74" t="s">
        <v>290</v>
      </c>
      <c r="B34" s="39">
        <f>'[4]NEW GAA'!H35</f>
        <v>0</v>
      </c>
      <c r="C34" s="39">
        <f>'[4]NEW GAA'!L35</f>
        <v>0</v>
      </c>
      <c r="D34" s="39">
        <f>'[4]NEW GAA'!O35</f>
        <v>2731544</v>
      </c>
      <c r="E34" s="38">
        <f>'[4]NEW GAA'!R35</f>
        <v>0</v>
      </c>
      <c r="F34" s="38">
        <f>'[4]NEW GAA'!S35</f>
        <v>0</v>
      </c>
      <c r="G34" s="39">
        <f>'[4]NEW GAA'!V35</f>
        <v>6209</v>
      </c>
      <c r="H34" s="38">
        <f t="shared" si="6"/>
        <v>2737753</v>
      </c>
    </row>
    <row r="35" spans="1:8" ht="15" customHeight="1">
      <c r="A35" s="74" t="s">
        <v>291</v>
      </c>
      <c r="B35" s="39">
        <f>'[4]NEW GAA'!H36</f>
        <v>0</v>
      </c>
      <c r="C35" s="39">
        <f>'[4]NEW GAA'!L36</f>
        <v>0</v>
      </c>
      <c r="D35" s="39">
        <f>'[4]NEW GAA'!O36</f>
        <v>0</v>
      </c>
      <c r="E35" s="38">
        <f>'[4]NEW GAA'!R36</f>
        <v>0</v>
      </c>
      <c r="F35" s="38">
        <f>'[4]NEW GAA'!S36</f>
        <v>0</v>
      </c>
      <c r="G35" s="39">
        <f>'[4]NEW GAA'!V36</f>
        <v>4584</v>
      </c>
      <c r="H35" s="38">
        <f t="shared" si="6"/>
        <v>4584</v>
      </c>
    </row>
    <row r="36" spans="1:8" ht="15" customHeight="1">
      <c r="A36" s="74" t="s">
        <v>292</v>
      </c>
      <c r="B36" s="39">
        <f>'[4]NEW GAA'!H37</f>
        <v>0</v>
      </c>
      <c r="C36" s="39">
        <f>'[4]NEW GAA'!L37</f>
        <v>0</v>
      </c>
      <c r="D36" s="39">
        <f>'[4]NEW GAA'!O37</f>
        <v>0</v>
      </c>
      <c r="E36" s="38">
        <f>'[4]NEW GAA'!R37</f>
        <v>0</v>
      </c>
      <c r="F36" s="38">
        <f>'[4]NEW GAA'!S37</f>
        <v>0</v>
      </c>
      <c r="G36" s="39">
        <f>'[4]NEW GAA'!V37</f>
        <v>5178</v>
      </c>
      <c r="H36" s="38">
        <f t="shared" si="6"/>
        <v>5178</v>
      </c>
    </row>
    <row r="37" spans="1:8" ht="15" customHeight="1">
      <c r="A37" s="74" t="s">
        <v>293</v>
      </c>
      <c r="B37" s="39">
        <f>'[4]NEW GAA'!H38</f>
        <v>0</v>
      </c>
      <c r="C37" s="39">
        <f>'[4]NEW GAA'!L38</f>
        <v>0</v>
      </c>
      <c r="D37" s="39">
        <f>'[4]NEW GAA'!O38</f>
        <v>0</v>
      </c>
      <c r="E37" s="38">
        <f>'[4]NEW GAA'!R38</f>
        <v>0</v>
      </c>
      <c r="F37" s="38">
        <f>'[4]NEW GAA'!S38</f>
        <v>0</v>
      </c>
      <c r="G37" s="39">
        <f>'[4]NEW GAA'!V38</f>
        <v>226905</v>
      </c>
      <c r="H37" s="38">
        <f t="shared" si="6"/>
        <v>226905</v>
      </c>
    </row>
    <row r="38" spans="1:8" ht="15" customHeight="1">
      <c r="A38" s="74" t="s">
        <v>294</v>
      </c>
      <c r="B38" s="39">
        <f>'[4]NEW GAA'!H39</f>
        <v>0</v>
      </c>
      <c r="C38" s="39">
        <f>'[4]NEW GAA'!L39</f>
        <v>0</v>
      </c>
      <c r="D38" s="39">
        <f>'[4]NEW GAA'!O39</f>
        <v>0</v>
      </c>
      <c r="E38" s="38">
        <f>'[4]NEW GAA'!R39</f>
        <v>0</v>
      </c>
      <c r="F38" s="38">
        <f>'[4]NEW GAA'!S39</f>
        <v>0</v>
      </c>
      <c r="G38" s="39">
        <f>'[4]NEW GAA'!V39</f>
        <v>16928</v>
      </c>
      <c r="H38" s="38">
        <f t="shared" si="6"/>
        <v>16928</v>
      </c>
    </row>
    <row r="39" spans="1:8" ht="15" customHeight="1">
      <c r="A39" s="74" t="s">
        <v>295</v>
      </c>
      <c r="B39" s="39">
        <f>'[4]NEW GAA'!H40</f>
        <v>0</v>
      </c>
      <c r="C39" s="39">
        <f>'[4]NEW GAA'!L40</f>
        <v>0</v>
      </c>
      <c r="D39" s="39">
        <f>'[4]NEW GAA'!O40</f>
        <v>0</v>
      </c>
      <c r="E39" s="38">
        <f>'[4]NEW GAA'!R40</f>
        <v>0</v>
      </c>
      <c r="F39" s="38">
        <f>'[4]NEW GAA'!S40</f>
        <v>0</v>
      </c>
      <c r="G39" s="39">
        <f>'[4]NEW GAA'!V40</f>
        <v>8227</v>
      </c>
      <c r="H39" s="38">
        <f t="shared" si="6"/>
        <v>8227</v>
      </c>
    </row>
    <row r="40" spans="1:8" ht="15" customHeight="1">
      <c r="A40" s="74" t="s">
        <v>296</v>
      </c>
      <c r="B40" s="39">
        <f>'[4]NEW GAA'!H41</f>
        <v>0</v>
      </c>
      <c r="C40" s="39">
        <f>'[4]NEW GAA'!L41</f>
        <v>0</v>
      </c>
      <c r="D40" s="39">
        <f>'[4]NEW GAA'!O41</f>
        <v>0</v>
      </c>
      <c r="E40" s="38">
        <f>'[4]NEW GAA'!R41</f>
        <v>0</v>
      </c>
      <c r="F40" s="38">
        <f>'[4]NEW GAA'!S41</f>
        <v>2511</v>
      </c>
      <c r="G40" s="39">
        <f>'[4]NEW GAA'!V41</f>
        <v>103075</v>
      </c>
      <c r="H40" s="38">
        <f t="shared" si="6"/>
        <v>105586</v>
      </c>
    </row>
    <row r="41" spans="1:8" ht="15" hidden="1" customHeight="1">
      <c r="A41" s="74" t="s">
        <v>297</v>
      </c>
      <c r="B41" s="39">
        <f>'[4]NEW GAA'!H42</f>
        <v>0</v>
      </c>
      <c r="C41" s="39">
        <f>'[4]NEW GAA'!L42</f>
        <v>0</v>
      </c>
      <c r="D41" s="39">
        <f>'[4]NEW GAA'!O42</f>
        <v>0</v>
      </c>
      <c r="E41" s="38">
        <f>'[4]NEW GAA'!R42</f>
        <v>0</v>
      </c>
      <c r="F41" s="38">
        <f>'[4]NEW GAA'!S42</f>
        <v>0</v>
      </c>
      <c r="G41" s="39">
        <f>'[4]NEW GAA'!V42</f>
        <v>0</v>
      </c>
      <c r="H41" s="38">
        <f t="shared" si="6"/>
        <v>0</v>
      </c>
    </row>
    <row r="42" spans="1:8" ht="15" customHeight="1">
      <c r="A42" s="74" t="s">
        <v>298</v>
      </c>
      <c r="B42" s="39">
        <f>'[4]NEW GAA'!H43</f>
        <v>0</v>
      </c>
      <c r="C42" s="39">
        <f>'[4]NEW GAA'!L43</f>
        <v>0</v>
      </c>
      <c r="D42" s="39">
        <f>'[4]NEW GAA'!O43</f>
        <v>0</v>
      </c>
      <c r="E42" s="38">
        <f>'[4]NEW GAA'!R43</f>
        <v>0</v>
      </c>
      <c r="F42" s="38">
        <f>'[4]NEW GAA'!S43</f>
        <v>0</v>
      </c>
      <c r="G42" s="39">
        <f>'[4]NEW GAA'!V43</f>
        <v>117618</v>
      </c>
      <c r="H42" s="38">
        <f t="shared" si="6"/>
        <v>117618</v>
      </c>
    </row>
    <row r="43" spans="1:8" ht="15" customHeight="1">
      <c r="A43" s="74" t="s">
        <v>299</v>
      </c>
      <c r="B43" s="39">
        <f>'[4]NEW GAA'!H44</f>
        <v>0</v>
      </c>
      <c r="C43" s="39">
        <f>'[4]NEW GAA'!L44</f>
        <v>0</v>
      </c>
      <c r="D43" s="39">
        <f>'[4]NEW GAA'!O44</f>
        <v>0</v>
      </c>
      <c r="E43" s="38">
        <f>'[4]NEW GAA'!R44</f>
        <v>0</v>
      </c>
      <c r="F43" s="38">
        <f>'[4]NEW GAA'!S44</f>
        <v>443</v>
      </c>
      <c r="G43" s="39">
        <f>'[4]NEW GAA'!V44</f>
        <v>10634</v>
      </c>
      <c r="H43" s="38">
        <f t="shared" si="6"/>
        <v>11077</v>
      </c>
    </row>
    <row r="44" spans="1:8" ht="15" customHeight="1">
      <c r="A44" s="74" t="s">
        <v>300</v>
      </c>
      <c r="B44" s="39">
        <f>'[4]NEW GAA'!H45</f>
        <v>0</v>
      </c>
      <c r="C44" s="39">
        <f>'[4]NEW GAA'!L45</f>
        <v>0</v>
      </c>
      <c r="D44" s="39">
        <f>'[4]NEW GAA'!O45</f>
        <v>0</v>
      </c>
      <c r="E44" s="38">
        <f>'[4]NEW GAA'!R45</f>
        <v>0</v>
      </c>
      <c r="F44" s="38">
        <f>'[4]NEW GAA'!S45</f>
        <v>0</v>
      </c>
      <c r="G44" s="39">
        <f>'[4]NEW GAA'!V45</f>
        <v>63745</v>
      </c>
      <c r="H44" s="38">
        <f t="shared" si="6"/>
        <v>63745</v>
      </c>
    </row>
    <row r="45" spans="1:8" ht="15" customHeight="1">
      <c r="A45" s="74" t="s">
        <v>301</v>
      </c>
      <c r="B45" s="39">
        <f>'[4]NEW GAA'!H46</f>
        <v>0</v>
      </c>
      <c r="C45" s="39">
        <f>'[4]NEW GAA'!L46</f>
        <v>0</v>
      </c>
      <c r="D45" s="39">
        <f>'[4]NEW GAA'!O46</f>
        <v>0</v>
      </c>
      <c r="E45" s="38">
        <f>'[4]NEW GAA'!R46</f>
        <v>0</v>
      </c>
      <c r="F45" s="38">
        <f>'[4]NEW GAA'!S46</f>
        <v>0</v>
      </c>
      <c r="G45" s="39">
        <f>'[4]NEW GAA'!V46</f>
        <v>38902</v>
      </c>
      <c r="H45" s="38">
        <f t="shared" si="6"/>
        <v>38902</v>
      </c>
    </row>
    <row r="46" spans="1:8" ht="15" hidden="1" customHeight="1">
      <c r="A46" s="74" t="s">
        <v>302</v>
      </c>
      <c r="B46" s="39">
        <f>'[4]NEW GAA'!H47</f>
        <v>0</v>
      </c>
      <c r="C46" s="39">
        <f>'[4]NEW GAA'!L47</f>
        <v>0</v>
      </c>
      <c r="D46" s="39">
        <f>'[4]NEW GAA'!O47</f>
        <v>0</v>
      </c>
      <c r="E46" s="38">
        <f>'[4]NEW GAA'!R47</f>
        <v>0</v>
      </c>
      <c r="F46" s="38">
        <f>'[4]NEW GAA'!S47</f>
        <v>0</v>
      </c>
      <c r="G46" s="39">
        <f>'[4]NEW GAA'!V47</f>
        <v>0</v>
      </c>
      <c r="H46" s="38">
        <f t="shared" si="6"/>
        <v>0</v>
      </c>
    </row>
    <row r="47" spans="1:8" ht="15" customHeight="1">
      <c r="A47" s="74" t="s">
        <v>303</v>
      </c>
      <c r="B47" s="39">
        <f>'[4]NEW GAA'!H48</f>
        <v>0</v>
      </c>
      <c r="C47" s="39">
        <f>'[4]NEW GAA'!L48</f>
        <v>0</v>
      </c>
      <c r="D47" s="39">
        <f>'[4]NEW GAA'!O48</f>
        <v>0</v>
      </c>
      <c r="E47" s="38">
        <f>'[4]NEW GAA'!R48</f>
        <v>0</v>
      </c>
      <c r="F47" s="38">
        <f>'[4]NEW GAA'!S48</f>
        <v>0</v>
      </c>
      <c r="G47" s="39">
        <f>'[4]NEW GAA'!V48</f>
        <v>2125</v>
      </c>
      <c r="H47" s="38">
        <f t="shared" si="6"/>
        <v>2125</v>
      </c>
    </row>
    <row r="48" spans="1:8" ht="15" hidden="1" customHeight="1">
      <c r="A48" s="74"/>
      <c r="B48" s="39"/>
      <c r="C48" s="39"/>
      <c r="D48" s="39"/>
      <c r="E48" s="38"/>
      <c r="F48" s="38"/>
      <c r="G48" s="39"/>
      <c r="H48" s="38"/>
    </row>
    <row r="49" spans="1:8" ht="15" customHeight="1">
      <c r="A49" s="74" t="s">
        <v>304</v>
      </c>
      <c r="B49" s="47">
        <f>SUM(B50:B53)+SUM(B56:B69)+SUM(B74:B90)</f>
        <v>0</v>
      </c>
      <c r="C49" s="47">
        <f t="shared" ref="C49:H49" si="7">SUM(C50:C53)+SUM(C56:C69)+SUM(C74:C90)</f>
        <v>0</v>
      </c>
      <c r="D49" s="47">
        <f t="shared" si="7"/>
        <v>0</v>
      </c>
      <c r="E49" s="47">
        <f t="shared" si="7"/>
        <v>52626</v>
      </c>
      <c r="F49" s="47">
        <f t="shared" si="7"/>
        <v>19982</v>
      </c>
      <c r="G49" s="47">
        <f t="shared" si="7"/>
        <v>88622</v>
      </c>
      <c r="H49" s="46">
        <f t="shared" si="7"/>
        <v>161230</v>
      </c>
    </row>
    <row r="50" spans="1:8" ht="15" hidden="1" customHeight="1">
      <c r="A50" s="74" t="s">
        <v>87</v>
      </c>
      <c r="B50" s="39">
        <f>'[4]NEW GAA'!H51</f>
        <v>0</v>
      </c>
      <c r="C50" s="39">
        <f>'[4]NEW GAA'!L51</f>
        <v>0</v>
      </c>
      <c r="D50" s="39">
        <f>'[4]NEW GAA'!O51</f>
        <v>0</v>
      </c>
      <c r="E50" s="38">
        <f>'[4]NEW GAA'!R51</f>
        <v>0</v>
      </c>
      <c r="F50" s="38">
        <f>'[4]NEW GAA'!S51</f>
        <v>0</v>
      </c>
      <c r="G50" s="39">
        <f>'[4]NEW GAA'!V51</f>
        <v>0</v>
      </c>
      <c r="H50" s="38">
        <f>SUM(B50:G50)</f>
        <v>0</v>
      </c>
    </row>
    <row r="51" spans="1:8" ht="15" customHeight="1">
      <c r="A51" s="74" t="s">
        <v>88</v>
      </c>
      <c r="B51" s="39">
        <f>'[4]NEW GAA'!H52</f>
        <v>0</v>
      </c>
      <c r="C51" s="39">
        <f>'[4]NEW GAA'!L52</f>
        <v>0</v>
      </c>
      <c r="D51" s="39">
        <f>'[4]NEW GAA'!O52</f>
        <v>0</v>
      </c>
      <c r="E51" s="38">
        <f>'[4]NEW GAA'!R52</f>
        <v>0</v>
      </c>
      <c r="F51" s="38">
        <f>'[4]NEW GAA'!S52</f>
        <v>0</v>
      </c>
      <c r="G51" s="39">
        <f>'[4]NEW GAA'!V52</f>
        <v>1205</v>
      </c>
      <c r="H51" s="38">
        <f>SUM(B51:G51)</f>
        <v>1205</v>
      </c>
    </row>
    <row r="52" spans="1:8" ht="15" hidden="1" customHeight="1">
      <c r="A52" s="74" t="s">
        <v>89</v>
      </c>
      <c r="B52" s="39">
        <f>'[4]NEW GAA'!H53</f>
        <v>0</v>
      </c>
      <c r="C52" s="39">
        <f>'[4]NEW GAA'!L53</f>
        <v>0</v>
      </c>
      <c r="D52" s="39">
        <f>'[4]NEW GAA'!O53</f>
        <v>0</v>
      </c>
      <c r="E52" s="38">
        <f>'[4]NEW GAA'!R53</f>
        <v>0</v>
      </c>
      <c r="F52" s="38">
        <f>'[4]NEW GAA'!S53</f>
        <v>0</v>
      </c>
      <c r="G52" s="39">
        <f>'[4]NEW GAA'!V53</f>
        <v>0</v>
      </c>
      <c r="H52" s="38">
        <f>SUM(B52:G52)</f>
        <v>0</v>
      </c>
    </row>
    <row r="53" spans="1:8" ht="15" customHeight="1">
      <c r="A53" s="74" t="s">
        <v>90</v>
      </c>
      <c r="B53" s="39">
        <f t="shared" ref="B53:H53" si="8">+B54+B55</f>
        <v>0</v>
      </c>
      <c r="C53" s="39">
        <f t="shared" si="8"/>
        <v>0</v>
      </c>
      <c r="D53" s="39">
        <f t="shared" si="8"/>
        <v>0</v>
      </c>
      <c r="E53" s="38">
        <f t="shared" si="8"/>
        <v>0</v>
      </c>
      <c r="F53" s="39">
        <f t="shared" si="8"/>
        <v>1293</v>
      </c>
      <c r="G53" s="39">
        <f t="shared" si="8"/>
        <v>4041</v>
      </c>
      <c r="H53" s="38">
        <f t="shared" si="8"/>
        <v>5334</v>
      </c>
    </row>
    <row r="54" spans="1:8" ht="15" hidden="1" customHeight="1">
      <c r="A54" s="74" t="s">
        <v>91</v>
      </c>
      <c r="B54" s="39">
        <f>'[4]NEW GAA'!H55</f>
        <v>0</v>
      </c>
      <c r="C54" s="39">
        <f>'[4]NEW GAA'!L55</f>
        <v>0</v>
      </c>
      <c r="D54" s="39">
        <f>'[4]NEW GAA'!O55</f>
        <v>0</v>
      </c>
      <c r="E54" s="38">
        <f>'[4]NEW GAA'!R55</f>
        <v>0</v>
      </c>
      <c r="F54" s="38">
        <f>'[4]NEW GAA'!S55</f>
        <v>0</v>
      </c>
      <c r="G54" s="39">
        <f>'[4]NEW GAA'!V55</f>
        <v>179</v>
      </c>
      <c r="H54" s="38">
        <f>SUM(B54:G54)</f>
        <v>179</v>
      </c>
    </row>
    <row r="55" spans="1:8" ht="15" hidden="1" customHeight="1">
      <c r="A55" s="74" t="s">
        <v>92</v>
      </c>
      <c r="B55" s="39">
        <f>'[4]NEW GAA'!H56</f>
        <v>0</v>
      </c>
      <c r="C55" s="39">
        <f>'[4]NEW GAA'!L56</f>
        <v>0</v>
      </c>
      <c r="D55" s="39">
        <f>'[4]NEW GAA'!O56</f>
        <v>0</v>
      </c>
      <c r="E55" s="38">
        <f>'[4]NEW GAA'!R56</f>
        <v>0</v>
      </c>
      <c r="F55" s="38">
        <f>'[4]NEW GAA'!S56</f>
        <v>1293</v>
      </c>
      <c r="G55" s="39">
        <f>'[4]NEW GAA'!V56</f>
        <v>3862</v>
      </c>
      <c r="H55" s="38">
        <f>SUM(B55:G55)</f>
        <v>5155</v>
      </c>
    </row>
    <row r="56" spans="1:8" ht="15" hidden="1" customHeight="1">
      <c r="A56" s="74" t="s">
        <v>93</v>
      </c>
      <c r="B56" s="39">
        <f>'[4]NEW GAA'!H57</f>
        <v>0</v>
      </c>
      <c r="C56" s="39">
        <f>'[4]NEW GAA'!L57</f>
        <v>0</v>
      </c>
      <c r="D56" s="39">
        <f>'[4]NEW GAA'!O57</f>
        <v>0</v>
      </c>
      <c r="E56" s="38">
        <f>'[4]NEW GAA'!R57</f>
        <v>0</v>
      </c>
      <c r="F56" s="38">
        <f>'[4]NEW GAA'!S57</f>
        <v>0</v>
      </c>
      <c r="G56" s="39">
        <f>'[4]NEW GAA'!V57</f>
        <v>0</v>
      </c>
      <c r="H56" s="38">
        <f t="shared" ref="H56:H68" si="9">SUM(B56:G56)</f>
        <v>0</v>
      </c>
    </row>
    <row r="57" spans="1:8" ht="15" customHeight="1">
      <c r="A57" s="74" t="s">
        <v>94</v>
      </c>
      <c r="B57" s="39"/>
      <c r="C57" s="39"/>
      <c r="D57" s="39"/>
      <c r="E57" s="38"/>
      <c r="F57" s="38">
        <f>'[4]NEW GAA'!S58</f>
        <v>0</v>
      </c>
      <c r="G57" s="39">
        <f>'[4]NEW GAA'!V58</f>
        <v>477</v>
      </c>
      <c r="H57" s="38">
        <f t="shared" si="9"/>
        <v>477</v>
      </c>
    </row>
    <row r="58" spans="1:8" ht="14.1" customHeight="1">
      <c r="A58" s="74" t="s">
        <v>95</v>
      </c>
      <c r="B58" s="39">
        <f>'[4]NEW GAA'!H59</f>
        <v>0</v>
      </c>
      <c r="C58" s="39">
        <f>'[4]NEW GAA'!L59</f>
        <v>0</v>
      </c>
      <c r="D58" s="39">
        <f>'[4]NEW GAA'!O59</f>
        <v>0</v>
      </c>
      <c r="E58" s="38">
        <f>'[4]NEW GAA'!R59</f>
        <v>0</v>
      </c>
      <c r="F58" s="38">
        <f>'[4]NEW GAA'!S59</f>
        <v>0</v>
      </c>
      <c r="G58" s="39">
        <f>'[4]NEW GAA'!V59</f>
        <v>168</v>
      </c>
      <c r="H58" s="38">
        <f t="shared" si="9"/>
        <v>168</v>
      </c>
    </row>
    <row r="59" spans="1:8" ht="14.1" customHeight="1">
      <c r="A59" s="74" t="s">
        <v>96</v>
      </c>
      <c r="B59" s="39">
        <f>'[4]NEW GAA'!H60</f>
        <v>0</v>
      </c>
      <c r="C59" s="39">
        <f>'[4]NEW GAA'!L60</f>
        <v>0</v>
      </c>
      <c r="D59" s="39">
        <f>'[4]NEW GAA'!O60</f>
        <v>0</v>
      </c>
      <c r="E59" s="38">
        <f>'[4]NEW GAA'!R60</f>
        <v>0</v>
      </c>
      <c r="F59" s="38">
        <f>'[4]NEW GAA'!S60</f>
        <v>0</v>
      </c>
      <c r="G59" s="39">
        <f>'[4]NEW GAA'!V60</f>
        <v>17758</v>
      </c>
      <c r="H59" s="38">
        <f t="shared" si="9"/>
        <v>17758</v>
      </c>
    </row>
    <row r="60" spans="1:8" ht="14.1" customHeight="1">
      <c r="A60" s="74" t="s">
        <v>97</v>
      </c>
      <c r="B60" s="39">
        <f>'[4]NEW GAA'!H61</f>
        <v>0</v>
      </c>
      <c r="C60" s="39">
        <f>'[4]NEW GAA'!L61</f>
        <v>0</v>
      </c>
      <c r="D60" s="39">
        <f>'[4]NEW GAA'!O61</f>
        <v>0</v>
      </c>
      <c r="E60" s="38">
        <f>'[4]NEW GAA'!R61</f>
        <v>0</v>
      </c>
      <c r="F60" s="38">
        <f>'[4]NEW GAA'!S61</f>
        <v>0</v>
      </c>
      <c r="G60" s="39">
        <f>'[4]NEW GAA'!V61</f>
        <v>776</v>
      </c>
      <c r="H60" s="38">
        <f>SUM(B60:G60)</f>
        <v>776</v>
      </c>
    </row>
    <row r="61" spans="1:8" ht="14.1" customHeight="1">
      <c r="A61" s="74" t="s">
        <v>98</v>
      </c>
      <c r="B61" s="39">
        <f>'[4]NEW GAA'!H62</f>
        <v>0</v>
      </c>
      <c r="C61" s="39">
        <f>'[4]NEW GAA'!L62</f>
        <v>0</v>
      </c>
      <c r="D61" s="39">
        <f>'[4]NEW GAA'!O62</f>
        <v>0</v>
      </c>
      <c r="E61" s="38">
        <f>'[4]NEW GAA'!R62</f>
        <v>0</v>
      </c>
      <c r="F61" s="38">
        <f>'[4]NEW GAA'!S62</f>
        <v>0</v>
      </c>
      <c r="G61" s="39">
        <f>'[4]NEW GAA'!V62</f>
        <v>1351</v>
      </c>
      <c r="H61" s="38">
        <f t="shared" si="9"/>
        <v>1351</v>
      </c>
    </row>
    <row r="62" spans="1:8" ht="14.1" customHeight="1">
      <c r="A62" s="74" t="s">
        <v>99</v>
      </c>
      <c r="B62" s="39">
        <f>'[4]NEW GAA'!H63</f>
        <v>0</v>
      </c>
      <c r="C62" s="39">
        <f>'[4]NEW GAA'!L63</f>
        <v>0</v>
      </c>
      <c r="D62" s="39">
        <f>'[4]NEW GAA'!O63</f>
        <v>0</v>
      </c>
      <c r="E62" s="38">
        <f>'[4]NEW GAA'!R63</f>
        <v>0</v>
      </c>
      <c r="F62" s="38">
        <f>'[4]NEW GAA'!S63</f>
        <v>0</v>
      </c>
      <c r="G62" s="39">
        <f>'[4]NEW GAA'!V63</f>
        <v>389</v>
      </c>
      <c r="H62" s="38">
        <f t="shared" si="9"/>
        <v>389</v>
      </c>
    </row>
    <row r="63" spans="1:8" ht="14.1" customHeight="1">
      <c r="A63" s="74" t="s">
        <v>100</v>
      </c>
      <c r="B63" s="39">
        <f>'[4]NEW GAA'!H64</f>
        <v>0</v>
      </c>
      <c r="C63" s="39">
        <f>'[4]NEW GAA'!L64</f>
        <v>0</v>
      </c>
      <c r="D63" s="39">
        <f>'[4]NEW GAA'!O64</f>
        <v>0</v>
      </c>
      <c r="E63" s="38">
        <f>'[4]NEW GAA'!R64</f>
        <v>0</v>
      </c>
      <c r="F63" s="38">
        <f>'[4]NEW GAA'!S64</f>
        <v>0</v>
      </c>
      <c r="G63" s="39">
        <f>'[4]NEW GAA'!V64</f>
        <v>270</v>
      </c>
      <c r="H63" s="38">
        <f t="shared" si="9"/>
        <v>270</v>
      </c>
    </row>
    <row r="64" spans="1:8" ht="14.1" customHeight="1">
      <c r="A64" s="74" t="s">
        <v>101</v>
      </c>
      <c r="B64" s="39">
        <f>'[4]NEW GAA'!H65</f>
        <v>0</v>
      </c>
      <c r="C64" s="39">
        <f>'[4]NEW GAA'!L65</f>
        <v>0</v>
      </c>
      <c r="D64" s="39">
        <f>'[4]NEW GAA'!O65</f>
        <v>0</v>
      </c>
      <c r="E64" s="38">
        <f>'[4]NEW GAA'!R65</f>
        <v>0</v>
      </c>
      <c r="F64" s="38">
        <f>'[4]NEW GAA'!S65</f>
        <v>0</v>
      </c>
      <c r="G64" s="39">
        <f>'[4]NEW GAA'!V65</f>
        <v>5808</v>
      </c>
      <c r="H64" s="38">
        <f t="shared" si="9"/>
        <v>5808</v>
      </c>
    </row>
    <row r="65" spans="1:8" ht="15" hidden="1" customHeight="1">
      <c r="A65" s="74" t="s">
        <v>102</v>
      </c>
      <c r="B65" s="39">
        <f>'[4]NEW GAA'!H66</f>
        <v>0</v>
      </c>
      <c r="C65" s="39">
        <f>'[4]NEW GAA'!L66</f>
        <v>0</v>
      </c>
      <c r="D65" s="39">
        <f>'[4]NEW GAA'!O66</f>
        <v>0</v>
      </c>
      <c r="E65" s="38">
        <f>'[4]NEW GAA'!R66</f>
        <v>0</v>
      </c>
      <c r="F65" s="38">
        <f>'[4]NEW GAA'!S66</f>
        <v>0</v>
      </c>
      <c r="G65" s="39">
        <f>'[4]NEW GAA'!V66</f>
        <v>0</v>
      </c>
      <c r="H65" s="38">
        <f t="shared" si="9"/>
        <v>0</v>
      </c>
    </row>
    <row r="66" spans="1:8" ht="15" hidden="1" customHeight="1">
      <c r="A66" s="74" t="s">
        <v>103</v>
      </c>
      <c r="B66" s="39">
        <f>'[4]NEW GAA'!H67</f>
        <v>0</v>
      </c>
      <c r="C66" s="39">
        <f>'[4]NEW GAA'!L67</f>
        <v>0</v>
      </c>
      <c r="D66" s="39">
        <f>'[4]NEW GAA'!O67</f>
        <v>0</v>
      </c>
      <c r="E66" s="38">
        <f>'[4]NEW GAA'!R67</f>
        <v>0</v>
      </c>
      <c r="F66" s="38">
        <f>'[4]NEW GAA'!S67</f>
        <v>0</v>
      </c>
      <c r="G66" s="39">
        <f>'[4]NEW GAA'!V67</f>
        <v>0</v>
      </c>
      <c r="H66" s="38">
        <f t="shared" si="9"/>
        <v>0</v>
      </c>
    </row>
    <row r="67" spans="1:8" ht="15" customHeight="1">
      <c r="A67" s="74" t="s">
        <v>104</v>
      </c>
      <c r="B67" s="39">
        <f>'[4]NEW GAA'!H68</f>
        <v>0</v>
      </c>
      <c r="C67" s="39">
        <f>'[4]NEW GAA'!L68</f>
        <v>0</v>
      </c>
      <c r="D67" s="39">
        <f>'[4]NEW GAA'!O68</f>
        <v>0</v>
      </c>
      <c r="E67" s="38">
        <f>'[4]NEW GAA'!R68</f>
        <v>0</v>
      </c>
      <c r="F67" s="38">
        <f>'[4]NEW GAA'!S68</f>
        <v>0</v>
      </c>
      <c r="G67" s="39">
        <f>'[4]NEW GAA'!V68</f>
        <v>182</v>
      </c>
      <c r="H67" s="38">
        <f t="shared" si="9"/>
        <v>182</v>
      </c>
    </row>
    <row r="68" spans="1:8" ht="15" customHeight="1">
      <c r="A68" s="74" t="s">
        <v>105</v>
      </c>
      <c r="B68" s="39">
        <f>'[4]NEW GAA'!H69</f>
        <v>0</v>
      </c>
      <c r="C68" s="39">
        <f>'[4]NEW GAA'!L69</f>
        <v>0</v>
      </c>
      <c r="D68" s="39">
        <f>'[4]NEW GAA'!O69</f>
        <v>0</v>
      </c>
      <c r="E68" s="38">
        <f>'[4]NEW GAA'!R69</f>
        <v>52626</v>
      </c>
      <c r="F68" s="38">
        <f>'[4]NEW GAA'!S69</f>
        <v>0</v>
      </c>
      <c r="G68" s="39">
        <f>'[4]NEW GAA'!V69</f>
        <v>0</v>
      </c>
      <c r="H68" s="38">
        <f t="shared" si="9"/>
        <v>52626</v>
      </c>
    </row>
    <row r="69" spans="1:8" ht="15" customHeight="1">
      <c r="A69" s="126" t="s">
        <v>106</v>
      </c>
      <c r="B69" s="47">
        <f t="shared" ref="B69:H69" si="10">SUM(B70:B73)</f>
        <v>0</v>
      </c>
      <c r="C69" s="47">
        <f t="shared" si="10"/>
        <v>0</v>
      </c>
      <c r="D69" s="47">
        <f t="shared" si="10"/>
        <v>0</v>
      </c>
      <c r="E69" s="46">
        <f t="shared" si="10"/>
        <v>0</v>
      </c>
      <c r="F69" s="47">
        <f t="shared" si="10"/>
        <v>0</v>
      </c>
      <c r="G69" s="47">
        <f t="shared" si="10"/>
        <v>588</v>
      </c>
      <c r="H69" s="46">
        <f t="shared" si="10"/>
        <v>588</v>
      </c>
    </row>
    <row r="70" spans="1:8" ht="15" hidden="1" customHeight="1">
      <c r="A70" s="126" t="s">
        <v>107</v>
      </c>
      <c r="B70" s="39">
        <f>'[4]NEW GAA'!H71</f>
        <v>0</v>
      </c>
      <c r="C70" s="39">
        <f>'[4]NEW GAA'!L71</f>
        <v>0</v>
      </c>
      <c r="D70" s="39">
        <f>'[4]NEW GAA'!O71</f>
        <v>0</v>
      </c>
      <c r="E70" s="38">
        <f>'[4]NEW GAA'!R71</f>
        <v>0</v>
      </c>
      <c r="F70" s="38">
        <f>'[4]NEW GAA'!S71</f>
        <v>0</v>
      </c>
      <c r="G70" s="39">
        <f>'[4]NEW GAA'!V71</f>
        <v>0</v>
      </c>
      <c r="H70" s="38">
        <f t="shared" ref="H70:H89" si="11">SUM(B70:G70)</f>
        <v>0</v>
      </c>
    </row>
    <row r="71" spans="1:8" ht="15" customHeight="1">
      <c r="A71" s="126" t="s">
        <v>108</v>
      </c>
      <c r="B71" s="39">
        <f>'[4]NEW GAA'!H72</f>
        <v>0</v>
      </c>
      <c r="C71" s="39">
        <f>'[4]NEW GAA'!L72</f>
        <v>0</v>
      </c>
      <c r="D71" s="39">
        <f>'[4]NEW GAA'!O72</f>
        <v>0</v>
      </c>
      <c r="E71" s="38">
        <f>'[4]NEW GAA'!R72</f>
        <v>0</v>
      </c>
      <c r="F71" s="38">
        <f>'[4]NEW GAA'!S72</f>
        <v>0</v>
      </c>
      <c r="G71" s="39">
        <f>'[4]NEW GAA'!V72</f>
        <v>116</v>
      </c>
      <c r="H71" s="38">
        <f t="shared" si="11"/>
        <v>116</v>
      </c>
    </row>
    <row r="72" spans="1:8" ht="15" customHeight="1">
      <c r="A72" s="126" t="s">
        <v>109</v>
      </c>
      <c r="B72" s="39">
        <f>'[4]NEW GAA'!H73</f>
        <v>0</v>
      </c>
      <c r="C72" s="39">
        <f>'[4]NEW GAA'!L73</f>
        <v>0</v>
      </c>
      <c r="D72" s="39">
        <f>'[4]NEW GAA'!O73</f>
        <v>0</v>
      </c>
      <c r="E72" s="38">
        <f>'[4]NEW GAA'!R73</f>
        <v>0</v>
      </c>
      <c r="F72" s="38">
        <f>'[4]NEW GAA'!S73</f>
        <v>0</v>
      </c>
      <c r="G72" s="39">
        <f>'[4]NEW GAA'!V73</f>
        <v>472</v>
      </c>
      <c r="H72" s="38">
        <f t="shared" si="11"/>
        <v>472</v>
      </c>
    </row>
    <row r="73" spans="1:8" ht="15" hidden="1" customHeight="1">
      <c r="A73" s="126" t="s">
        <v>110</v>
      </c>
      <c r="B73" s="39">
        <f>'[4]NEW GAA'!H74</f>
        <v>0</v>
      </c>
      <c r="C73" s="39">
        <f>'[4]NEW GAA'!L74</f>
        <v>0</v>
      </c>
      <c r="D73" s="39">
        <f>'[4]NEW GAA'!O74</f>
        <v>0</v>
      </c>
      <c r="E73" s="38">
        <f>'[4]NEW GAA'!R74</f>
        <v>0</v>
      </c>
      <c r="F73" s="38">
        <f>'[4]NEW GAA'!S74</f>
        <v>0</v>
      </c>
      <c r="G73" s="39">
        <f>'[4]NEW GAA'!V74</f>
        <v>0</v>
      </c>
      <c r="H73" s="38">
        <f t="shared" si="11"/>
        <v>0</v>
      </c>
    </row>
    <row r="74" spans="1:8" ht="15" customHeight="1">
      <c r="A74" s="126" t="s">
        <v>111</v>
      </c>
      <c r="B74" s="39">
        <f>'[4]NEW GAA'!H75</f>
        <v>0</v>
      </c>
      <c r="C74" s="39">
        <f>'[4]NEW GAA'!L75</f>
        <v>0</v>
      </c>
      <c r="D74" s="39">
        <f>'[4]NEW GAA'!O75</f>
        <v>0</v>
      </c>
      <c r="E74" s="38">
        <f>'[4]NEW GAA'!R75</f>
        <v>0</v>
      </c>
      <c r="F74" s="38">
        <f>'[4]NEW GAA'!S75</f>
        <v>0</v>
      </c>
      <c r="G74" s="39">
        <f>'[4]NEW GAA'!V75</f>
        <v>1271</v>
      </c>
      <c r="H74" s="38">
        <f t="shared" si="11"/>
        <v>1271</v>
      </c>
    </row>
    <row r="75" spans="1:8" ht="15" customHeight="1">
      <c r="A75" s="126" t="s">
        <v>112</v>
      </c>
      <c r="B75" s="39">
        <f>'[4]NEW GAA'!H76</f>
        <v>0</v>
      </c>
      <c r="C75" s="39">
        <f>'[4]NEW GAA'!L76</f>
        <v>0</v>
      </c>
      <c r="D75" s="39">
        <f>'[4]NEW GAA'!O76</f>
        <v>0</v>
      </c>
      <c r="E75" s="38">
        <f>'[4]NEW GAA'!R76</f>
        <v>0</v>
      </c>
      <c r="F75" s="38">
        <f>'[4]NEW GAA'!S76</f>
        <v>0</v>
      </c>
      <c r="G75" s="39">
        <f>'[4]NEW GAA'!V76</f>
        <v>7361</v>
      </c>
      <c r="H75" s="38">
        <f t="shared" si="11"/>
        <v>7361</v>
      </c>
    </row>
    <row r="76" spans="1:8" ht="15" customHeight="1">
      <c r="A76" s="126" t="s">
        <v>113</v>
      </c>
      <c r="B76" s="39">
        <f>'[4]NEW GAA'!H77</f>
        <v>0</v>
      </c>
      <c r="C76" s="39">
        <f>'[4]NEW GAA'!L77</f>
        <v>0</v>
      </c>
      <c r="D76" s="39">
        <f>'[4]NEW GAA'!O77</f>
        <v>0</v>
      </c>
      <c r="E76" s="38">
        <f>'[4]NEW GAA'!R77</f>
        <v>0</v>
      </c>
      <c r="F76" s="38">
        <f>'[4]NEW GAA'!S77</f>
        <v>0</v>
      </c>
      <c r="G76" s="39">
        <f>'[4]NEW GAA'!V77</f>
        <v>2315</v>
      </c>
      <c r="H76" s="38">
        <f t="shared" si="11"/>
        <v>2315</v>
      </c>
    </row>
    <row r="77" spans="1:8" ht="15" hidden="1" customHeight="1">
      <c r="A77" s="126" t="s">
        <v>114</v>
      </c>
      <c r="B77" s="39">
        <f>'[4]NEW GAA'!H78</f>
        <v>0</v>
      </c>
      <c r="C77" s="39">
        <f>'[4]NEW GAA'!L78</f>
        <v>0</v>
      </c>
      <c r="D77" s="39">
        <f>'[4]NEW GAA'!O78</f>
        <v>0</v>
      </c>
      <c r="E77" s="38">
        <f>'[4]NEW GAA'!R78</f>
        <v>0</v>
      </c>
      <c r="F77" s="38">
        <f>'[4]NEW GAA'!S78</f>
        <v>0</v>
      </c>
      <c r="G77" s="39">
        <f>'[4]NEW GAA'!V78</f>
        <v>0</v>
      </c>
      <c r="H77" s="38">
        <f t="shared" si="11"/>
        <v>0</v>
      </c>
    </row>
    <row r="78" spans="1:8" ht="15" customHeight="1">
      <c r="A78" s="126" t="s">
        <v>115</v>
      </c>
      <c r="B78" s="39">
        <f>'[4]NEW GAA'!H79</f>
        <v>0</v>
      </c>
      <c r="C78" s="39">
        <f>'[4]NEW GAA'!L79</f>
        <v>0</v>
      </c>
      <c r="D78" s="39">
        <f>'[4]NEW GAA'!O79</f>
        <v>0</v>
      </c>
      <c r="E78" s="38">
        <f>'[4]NEW GAA'!R79</f>
        <v>0</v>
      </c>
      <c r="F78" s="38">
        <f>'[4]NEW GAA'!S79</f>
        <v>0</v>
      </c>
      <c r="G78" s="39">
        <f>'[4]NEW GAA'!V79</f>
        <v>534</v>
      </c>
      <c r="H78" s="38">
        <f t="shared" si="11"/>
        <v>534</v>
      </c>
    </row>
    <row r="79" spans="1:8" ht="15" customHeight="1">
      <c r="A79" s="126" t="s">
        <v>116</v>
      </c>
      <c r="B79" s="39">
        <f>'[4]NEW GAA'!H80</f>
        <v>0</v>
      </c>
      <c r="C79" s="39">
        <f>'[4]NEW GAA'!L80</f>
        <v>0</v>
      </c>
      <c r="D79" s="39">
        <f>'[4]NEW GAA'!O80</f>
        <v>0</v>
      </c>
      <c r="E79" s="38">
        <f>'[4]NEW GAA'!R80</f>
        <v>0</v>
      </c>
      <c r="F79" s="38">
        <f>'[4]NEW GAA'!S80</f>
        <v>0</v>
      </c>
      <c r="G79" s="39">
        <f>'[4]NEW GAA'!V80</f>
        <v>817</v>
      </c>
      <c r="H79" s="38">
        <f t="shared" si="11"/>
        <v>817</v>
      </c>
    </row>
    <row r="80" spans="1:8" ht="15" customHeight="1">
      <c r="A80" s="126" t="s">
        <v>117</v>
      </c>
      <c r="B80" s="39">
        <f>'[4]NEW GAA'!H81</f>
        <v>0</v>
      </c>
      <c r="C80" s="39">
        <f>'[4]NEW GAA'!L81</f>
        <v>0</v>
      </c>
      <c r="D80" s="39">
        <f>'[4]NEW GAA'!O81</f>
        <v>0</v>
      </c>
      <c r="E80" s="38">
        <f>'[4]NEW GAA'!R81</f>
        <v>0</v>
      </c>
      <c r="F80" s="38">
        <f>'[4]NEW GAA'!S81</f>
        <v>0</v>
      </c>
      <c r="G80" s="39">
        <f>'[4]NEW GAA'!V81</f>
        <v>355</v>
      </c>
      <c r="H80" s="38">
        <f t="shared" si="11"/>
        <v>355</v>
      </c>
    </row>
    <row r="81" spans="1:8" ht="15" hidden="1" customHeight="1">
      <c r="A81" s="126" t="s">
        <v>119</v>
      </c>
      <c r="B81" s="39">
        <f>'[4]NEW GAA'!H82</f>
        <v>0</v>
      </c>
      <c r="C81" s="39">
        <f>'[4]NEW GAA'!L82</f>
        <v>0</v>
      </c>
      <c r="D81" s="39">
        <f>'[4]NEW GAA'!O82</f>
        <v>0</v>
      </c>
      <c r="E81" s="38">
        <f>'[4]NEW GAA'!R82</f>
        <v>0</v>
      </c>
      <c r="F81" s="38">
        <f>'[4]NEW GAA'!S82</f>
        <v>0</v>
      </c>
      <c r="G81" s="39">
        <f>'[4]NEW GAA'!V82</f>
        <v>0</v>
      </c>
      <c r="H81" s="38">
        <f t="shared" si="11"/>
        <v>0</v>
      </c>
    </row>
    <row r="82" spans="1:8" ht="15" hidden="1" customHeight="1">
      <c r="A82" s="126" t="s">
        <v>121</v>
      </c>
      <c r="B82" s="39">
        <f>'[4]NEW GAA'!H83</f>
        <v>0</v>
      </c>
      <c r="C82" s="39">
        <f>'[4]NEW GAA'!L83</f>
        <v>0</v>
      </c>
      <c r="D82" s="39">
        <f>'[4]NEW GAA'!O83</f>
        <v>0</v>
      </c>
      <c r="E82" s="38">
        <f>'[4]NEW GAA'!R83</f>
        <v>0</v>
      </c>
      <c r="F82" s="38">
        <f>'[4]NEW GAA'!S83</f>
        <v>0</v>
      </c>
      <c r="G82" s="39">
        <f>'[4]NEW GAA'!V83</f>
        <v>0</v>
      </c>
      <c r="H82" s="38">
        <f t="shared" si="11"/>
        <v>0</v>
      </c>
    </row>
    <row r="83" spans="1:8" ht="15" customHeight="1">
      <c r="A83" s="126" t="s">
        <v>123</v>
      </c>
      <c r="B83" s="39">
        <f>'[4]NEW GAA'!H84</f>
        <v>0</v>
      </c>
      <c r="C83" s="39">
        <f>'[4]NEW GAA'!L84</f>
        <v>0</v>
      </c>
      <c r="D83" s="39">
        <f>'[4]NEW GAA'!O84</f>
        <v>0</v>
      </c>
      <c r="E83" s="38">
        <f>'[4]NEW GAA'!R84</f>
        <v>0</v>
      </c>
      <c r="F83" s="38">
        <f>'[4]NEW GAA'!S84</f>
        <v>0</v>
      </c>
      <c r="G83" s="39">
        <f>'[4]NEW GAA'!V84</f>
        <v>4185</v>
      </c>
      <c r="H83" s="38">
        <f t="shared" si="11"/>
        <v>4185</v>
      </c>
    </row>
    <row r="84" spans="1:8" ht="15" customHeight="1">
      <c r="A84" s="126" t="s">
        <v>125</v>
      </c>
      <c r="B84" s="39">
        <f>'[4]NEW GAA'!H85</f>
        <v>0</v>
      </c>
      <c r="C84" s="39">
        <f>'[4]NEW GAA'!L85</f>
        <v>0</v>
      </c>
      <c r="D84" s="39">
        <f>'[4]NEW GAA'!O85</f>
        <v>0</v>
      </c>
      <c r="E84" s="38">
        <f>'[4]NEW GAA'!R85</f>
        <v>0</v>
      </c>
      <c r="F84" s="38">
        <f>'[4]NEW GAA'!S85</f>
        <v>0</v>
      </c>
      <c r="G84" s="39">
        <f>'[4]NEW GAA'!V85</f>
        <v>12375</v>
      </c>
      <c r="H84" s="38">
        <f t="shared" si="11"/>
        <v>12375</v>
      </c>
    </row>
    <row r="85" spans="1:8" ht="15" customHeight="1">
      <c r="A85" s="126" t="s">
        <v>127</v>
      </c>
      <c r="B85" s="39">
        <f>'[4]NEW GAA'!H86</f>
        <v>0</v>
      </c>
      <c r="C85" s="39">
        <f>'[4]NEW GAA'!L86</f>
        <v>0</v>
      </c>
      <c r="D85" s="39">
        <f>'[4]NEW GAA'!O86</f>
        <v>0</v>
      </c>
      <c r="E85" s="38">
        <f>'[4]NEW GAA'!R86</f>
        <v>0</v>
      </c>
      <c r="F85" s="38">
        <f>'[4]NEW GAA'!S86</f>
        <v>0</v>
      </c>
      <c r="G85" s="39">
        <f>'[4]NEW GAA'!V86</f>
        <v>706</v>
      </c>
      <c r="H85" s="38">
        <f t="shared" si="11"/>
        <v>706</v>
      </c>
    </row>
    <row r="86" spans="1:8" ht="15" customHeight="1">
      <c r="A86" s="126" t="s">
        <v>129</v>
      </c>
      <c r="B86" s="39">
        <f>'[4]NEW GAA'!H87</f>
        <v>0</v>
      </c>
      <c r="C86" s="39">
        <f>'[4]NEW GAA'!L87</f>
        <v>0</v>
      </c>
      <c r="D86" s="39">
        <f>'[4]NEW GAA'!O87</f>
        <v>0</v>
      </c>
      <c r="E86" s="38">
        <f>'[4]NEW GAA'!R87</f>
        <v>0</v>
      </c>
      <c r="F86" s="38">
        <f>'[4]NEW GAA'!S87</f>
        <v>1873</v>
      </c>
      <c r="G86" s="39">
        <f>'[4]NEW GAA'!V87</f>
        <v>712</v>
      </c>
      <c r="H86" s="38">
        <f t="shared" si="11"/>
        <v>2585</v>
      </c>
    </row>
    <row r="87" spans="1:8" ht="15" customHeight="1">
      <c r="A87" s="126" t="s">
        <v>131</v>
      </c>
      <c r="B87" s="39">
        <f>'[4]NEW GAA'!H88</f>
        <v>0</v>
      </c>
      <c r="C87" s="39">
        <f>'[4]NEW GAA'!L88</f>
        <v>0</v>
      </c>
      <c r="D87" s="39">
        <f>'[4]NEW GAA'!O88</f>
        <v>0</v>
      </c>
      <c r="E87" s="38">
        <f>'[4]NEW GAA'!R88</f>
        <v>0</v>
      </c>
      <c r="F87" s="38">
        <f>'[4]NEW GAA'!S88</f>
        <v>0</v>
      </c>
      <c r="G87" s="39">
        <f>'[4]NEW GAA'!V88</f>
        <v>1024</v>
      </c>
      <c r="H87" s="38">
        <f t="shared" si="11"/>
        <v>1024</v>
      </c>
    </row>
    <row r="88" spans="1:8" ht="15" hidden="1" customHeight="1">
      <c r="A88" s="126" t="s">
        <v>133</v>
      </c>
      <c r="B88" s="39">
        <f>'[4]NEW GAA'!H89</f>
        <v>0</v>
      </c>
      <c r="C88" s="39">
        <f>'[4]NEW GAA'!L89</f>
        <v>0</v>
      </c>
      <c r="D88" s="39">
        <f>'[4]NEW GAA'!O89</f>
        <v>0</v>
      </c>
      <c r="E88" s="38">
        <f>'[4]NEW GAA'!R89</f>
        <v>0</v>
      </c>
      <c r="F88" s="38">
        <f>'[4]NEW GAA'!S89</f>
        <v>0</v>
      </c>
      <c r="G88" s="39">
        <f>'[4]NEW GAA'!V89</f>
        <v>0</v>
      </c>
      <c r="H88" s="38">
        <f t="shared" si="11"/>
        <v>0</v>
      </c>
    </row>
    <row r="89" spans="1:8" ht="15" customHeight="1">
      <c r="A89" s="126" t="s">
        <v>135</v>
      </c>
      <c r="B89" s="39">
        <f>'[4]NEW GAA'!H90</f>
        <v>0</v>
      </c>
      <c r="C89" s="39">
        <f>'[4]NEW GAA'!L90</f>
        <v>0</v>
      </c>
      <c r="D89" s="39">
        <f>'[4]NEW GAA'!O90</f>
        <v>0</v>
      </c>
      <c r="E89" s="38">
        <f>'[4]NEW GAA'!R90</f>
        <v>0</v>
      </c>
      <c r="F89" s="38">
        <f>'[4]NEW GAA'!S90</f>
        <v>0</v>
      </c>
      <c r="G89" s="39">
        <f>'[4]NEW GAA'!V90</f>
        <v>349</v>
      </c>
      <c r="H89" s="38">
        <f t="shared" si="11"/>
        <v>349</v>
      </c>
    </row>
    <row r="90" spans="1:8" ht="15" customHeight="1">
      <c r="A90" s="296" t="s">
        <v>137</v>
      </c>
      <c r="B90" s="39">
        <f>B91+B92</f>
        <v>0</v>
      </c>
      <c r="C90" s="39">
        <f t="shared" ref="C90:G90" si="12">C91+C92</f>
        <v>0</v>
      </c>
      <c r="D90" s="39">
        <f t="shared" si="12"/>
        <v>0</v>
      </c>
      <c r="E90" s="38">
        <f t="shared" si="12"/>
        <v>0</v>
      </c>
      <c r="F90" s="38">
        <f t="shared" si="12"/>
        <v>16816</v>
      </c>
      <c r="G90" s="39">
        <f t="shared" si="12"/>
        <v>23605</v>
      </c>
      <c r="H90" s="38">
        <f>H91+H92</f>
        <v>40421</v>
      </c>
    </row>
    <row r="91" spans="1:8" ht="15" hidden="1" customHeight="1">
      <c r="A91" s="296" t="s">
        <v>138</v>
      </c>
      <c r="B91" s="39"/>
      <c r="C91" s="39"/>
      <c r="D91" s="39"/>
      <c r="E91" s="38">
        <f>'[4]NEW GAA'!R92</f>
        <v>0</v>
      </c>
      <c r="F91" s="38">
        <f>'[4]NEW GAA'!S92</f>
        <v>0</v>
      </c>
      <c r="G91" s="39">
        <f>'[4]NEW GAA'!V92</f>
        <v>2585</v>
      </c>
      <c r="H91" s="38">
        <f>SUM(B91:G91)</f>
        <v>2585</v>
      </c>
    </row>
    <row r="92" spans="1:8" ht="15" hidden="1" customHeight="1">
      <c r="A92" s="296" t="s">
        <v>139</v>
      </c>
      <c r="B92" s="39"/>
      <c r="C92" s="39"/>
      <c r="D92" s="39"/>
      <c r="E92" s="38"/>
      <c r="F92" s="38">
        <f>'[4]NEW GAA'!S93</f>
        <v>16816</v>
      </c>
      <c r="G92" s="39">
        <f>'[4]NEW GAA'!V93</f>
        <v>21020</v>
      </c>
      <c r="H92" s="38">
        <f>SUM(B92:G92)</f>
        <v>37836</v>
      </c>
    </row>
    <row r="93" spans="1:8" ht="15" hidden="1" customHeight="1">
      <c r="A93" s="318"/>
      <c r="B93" s="39"/>
      <c r="C93" s="39"/>
      <c r="D93" s="39"/>
      <c r="E93" s="38"/>
      <c r="F93" s="38"/>
      <c r="G93" s="39"/>
      <c r="H93" s="38"/>
    </row>
    <row r="94" spans="1:8" ht="14.1" customHeight="1">
      <c r="A94" s="74" t="s">
        <v>305</v>
      </c>
      <c r="B94" s="39">
        <f>'[4]NEW GAA'!H95</f>
        <v>50247553</v>
      </c>
      <c r="C94" s="39">
        <f>'[4]NEW GAA'!L95</f>
        <v>0</v>
      </c>
      <c r="D94" s="39">
        <f>'[4]NEW GAA'!O95</f>
        <v>100000</v>
      </c>
      <c r="E94" s="38">
        <f>'[4]NEW GAA'!R95</f>
        <v>0</v>
      </c>
      <c r="F94" s="38">
        <f>'[4]NEW GAA'!S95</f>
        <v>0</v>
      </c>
      <c r="G94" s="39">
        <f>'[4]NEW GAA'!V95</f>
        <v>0</v>
      </c>
      <c r="H94" s="38">
        <f>SUM(B94:G94)</f>
        <v>50347553</v>
      </c>
    </row>
    <row r="95" spans="1:8" ht="14.1" customHeight="1">
      <c r="A95" s="297" t="s">
        <v>306</v>
      </c>
      <c r="B95" s="39">
        <f>SUM(B96:B97)</f>
        <v>0</v>
      </c>
      <c r="C95" s="39">
        <f>SUM(C96:C97)</f>
        <v>37460561</v>
      </c>
      <c r="D95" s="39">
        <f t="shared" ref="D95:G95" si="13">SUM(D96:D97)</f>
        <v>0</v>
      </c>
      <c r="E95" s="38">
        <f t="shared" si="13"/>
        <v>0</v>
      </c>
      <c r="F95" s="38">
        <f t="shared" si="13"/>
        <v>0</v>
      </c>
      <c r="G95" s="39">
        <f t="shared" si="13"/>
        <v>10705</v>
      </c>
      <c r="H95" s="38">
        <f>SUM(H96:H97)</f>
        <v>37471266</v>
      </c>
    </row>
    <row r="96" spans="1:8" ht="15" hidden="1" customHeight="1">
      <c r="A96" s="297" t="s">
        <v>307</v>
      </c>
      <c r="B96" s="39">
        <f>'[4]NEW GAA'!H97</f>
        <v>0</v>
      </c>
      <c r="C96" s="39">
        <f>'[4]NEW GAA'!L97</f>
        <v>37460561</v>
      </c>
      <c r="D96" s="39">
        <f>'[4]NEW GAA'!O97</f>
        <v>0</v>
      </c>
      <c r="E96" s="38">
        <f>'[4]NEW GAA'!R97</f>
        <v>0</v>
      </c>
      <c r="F96" s="38">
        <f>'[4]NEW GAA'!S97</f>
        <v>0</v>
      </c>
      <c r="G96" s="39">
        <f>'[4]NEW GAA'!V97</f>
        <v>0</v>
      </c>
      <c r="H96" s="38">
        <f>SUM(B96:G96)</f>
        <v>37460561</v>
      </c>
    </row>
    <row r="97" spans="1:8" ht="15" hidden="1" customHeight="1">
      <c r="A97" s="297" t="s">
        <v>308</v>
      </c>
      <c r="B97" s="39">
        <f>'[4]NEW GAA'!H98</f>
        <v>0</v>
      </c>
      <c r="C97" s="39">
        <f>'[4]NEW GAA'!L98</f>
        <v>0</v>
      </c>
      <c r="D97" s="39">
        <f>'[4]NEW GAA'!O98</f>
        <v>0</v>
      </c>
      <c r="E97" s="38">
        <f>'[4]NEW GAA'!R98</f>
        <v>0</v>
      </c>
      <c r="F97" s="38">
        <f>'[4]NEW GAA'!S98</f>
        <v>0</v>
      </c>
      <c r="G97" s="39">
        <f>'[4]NEW GAA'!V98</f>
        <v>10705</v>
      </c>
      <c r="H97" s="38">
        <f>SUM(B97:G97)</f>
        <v>10705</v>
      </c>
    </row>
    <row r="98" spans="1:8" ht="15" customHeight="1">
      <c r="A98" s="74" t="s">
        <v>309</v>
      </c>
      <c r="B98" s="39">
        <f>'[4]NEW GAA'!H99</f>
        <v>0</v>
      </c>
      <c r="C98" s="39">
        <f>'[4]NEW GAA'!L99</f>
        <v>2118020</v>
      </c>
      <c r="D98" s="39">
        <f>'[4]NEW GAA'!O99</f>
        <v>0</v>
      </c>
      <c r="E98" s="38">
        <f>'[4]NEW GAA'!R99</f>
        <v>0</v>
      </c>
      <c r="F98" s="38">
        <f>'[4]NEW GAA'!S99</f>
        <v>0</v>
      </c>
      <c r="G98" s="39">
        <f>'[4]NEW GAA'!V99</f>
        <v>212</v>
      </c>
      <c r="H98" s="38">
        <f>SUM(B98:G98)</f>
        <v>2118232</v>
      </c>
    </row>
    <row r="99" spans="1:8" ht="15" hidden="1" customHeight="1">
      <c r="A99" s="296"/>
      <c r="B99" s="39"/>
      <c r="C99" s="39"/>
      <c r="D99" s="39"/>
      <c r="E99" s="38"/>
      <c r="F99" s="38"/>
      <c r="G99" s="39"/>
      <c r="H99" s="38"/>
    </row>
    <row r="100" spans="1:8" ht="18.75" customHeight="1" thickBot="1">
      <c r="A100" s="319" t="s">
        <v>39</v>
      </c>
      <c r="B100" s="302">
        <f>SUM(B6:B12)+SUM(B15:B20)+SUM(B23:B26)+SUM(B29:B30)+SUM(B33:B49)+B95+B99+B94+B98</f>
        <v>50247553</v>
      </c>
      <c r="C100" s="302">
        <f t="shared" ref="C100:H100" si="14">SUM(C6:C12)+SUM(C15:C20)+SUM(C23:C26)+SUM(C29:C30)+SUM(C33:C49)+C95+C99+C94+C98</f>
        <v>39586921</v>
      </c>
      <c r="D100" s="302">
        <f t="shared" si="14"/>
        <v>5610334</v>
      </c>
      <c r="E100" s="302">
        <f t="shared" si="14"/>
        <v>198672</v>
      </c>
      <c r="F100" s="302">
        <f t="shared" si="14"/>
        <v>11900030</v>
      </c>
      <c r="G100" s="302">
        <f t="shared" si="14"/>
        <v>41445731</v>
      </c>
      <c r="H100" s="302">
        <f t="shared" si="14"/>
        <v>148989241</v>
      </c>
    </row>
    <row r="101" spans="1:8" ht="13.5" thickTop="1"/>
  </sheetData>
  <printOptions gridLines="1"/>
  <pageMargins left="1.33" right="0.21" top="0.46" bottom="0.48" header="0.19" footer="0.2"/>
  <pageSetup paperSize="9" scale="75"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sheetPr>
    <tabColor rgb="FF00B0F0"/>
  </sheetPr>
  <dimension ref="A1:H114"/>
  <sheetViews>
    <sheetView zoomScale="148" zoomScaleNormal="148" workbookViewId="0">
      <pane xSplit="1" ySplit="5" topLeftCell="B20" activePane="bottomRight" state="frozen"/>
      <selection pane="topRight" activeCell="B1" sqref="B1"/>
      <selection pane="bottomLeft" activeCell="A7" sqref="A7"/>
      <selection pane="bottomRight" activeCell="F30" sqref="F30"/>
    </sheetView>
  </sheetViews>
  <sheetFormatPr defaultRowHeight="12" customHeight="1"/>
  <cols>
    <col min="1" max="1" width="12.7109375" style="204" customWidth="1"/>
    <col min="2" max="2" width="10.42578125" style="204" customWidth="1"/>
    <col min="3" max="4" width="9.5703125" style="204" customWidth="1"/>
    <col min="5" max="5" width="10.42578125" style="204" customWidth="1"/>
    <col min="6" max="6" width="8.42578125" style="204" customWidth="1"/>
    <col min="7" max="7" width="9.5703125" style="204" customWidth="1"/>
    <col min="8" max="8" width="9.85546875" style="204" customWidth="1"/>
    <col min="9" max="9" width="9.140625" style="5"/>
    <col min="10" max="10" width="9.85546875" style="5" bestFit="1" customWidth="1"/>
    <col min="11" max="16384" width="9.140625" style="5"/>
  </cols>
  <sheetData>
    <row r="1" spans="1:8" s="306" customFormat="1" ht="15.95" customHeight="1">
      <c r="A1" s="281" t="str">
        <f>[4]SUM!A1</f>
        <v>CY 2017 ALLOTMENT RELEASES</v>
      </c>
      <c r="B1" s="281"/>
      <c r="C1" s="281"/>
      <c r="H1" s="307"/>
    </row>
    <row r="2" spans="1:8" s="306" customFormat="1" ht="15.95" customHeight="1">
      <c r="A2" s="308" t="s">
        <v>314</v>
      </c>
      <c r="B2" s="308"/>
      <c r="C2" s="308"/>
    </row>
    <row r="3" spans="1:8" s="306" customFormat="1" ht="15.95" customHeight="1">
      <c r="A3" s="281" t="str">
        <f>[4]SUM!A3</f>
        <v>JANUARY 1- APRIL 30, 2017</v>
      </c>
      <c r="B3" s="281"/>
      <c r="C3" s="281"/>
      <c r="D3" s="1"/>
    </row>
    <row r="4" spans="1:8" s="306" customFormat="1" ht="15.95" customHeight="1">
      <c r="A4" s="281" t="s">
        <v>1</v>
      </c>
      <c r="B4" s="281"/>
      <c r="C4" s="281"/>
    </row>
    <row r="5" spans="1:8" ht="61.5" customHeight="1">
      <c r="A5" s="320" t="s">
        <v>2</v>
      </c>
      <c r="B5" s="320" t="s">
        <v>315</v>
      </c>
      <c r="C5" s="321" t="s">
        <v>142</v>
      </c>
      <c r="D5" s="315" t="s">
        <v>312</v>
      </c>
      <c r="E5" s="322" t="s">
        <v>160</v>
      </c>
      <c r="F5" s="321" t="s">
        <v>156</v>
      </c>
      <c r="G5" s="315" t="s">
        <v>316</v>
      </c>
      <c r="H5" s="315" t="s">
        <v>317</v>
      </c>
    </row>
    <row r="6" spans="1:8" ht="26.1" hidden="1" customHeight="1">
      <c r="A6" s="287" t="s">
        <v>268</v>
      </c>
      <c r="B6" s="44">
        <f>'[4]CONT-RA10717'!B7</f>
        <v>0</v>
      </c>
      <c r="C6" s="204">
        <f>'[4]CONT-RA10717'!E7</f>
        <v>0</v>
      </c>
      <c r="D6" s="204">
        <f>'[4]CONT-RA10717'!H7</f>
        <v>0</v>
      </c>
      <c r="E6" s="204">
        <f>'[4]CONT-RA10717'!K7</f>
        <v>0</v>
      </c>
      <c r="F6" s="204">
        <f>'[4]CONT-RA10717'!N7</f>
        <v>0</v>
      </c>
      <c r="G6" s="204">
        <f t="shared" ref="G6:G11" si="0">SUM(C6:F6)</f>
        <v>0</v>
      </c>
      <c r="H6" s="204">
        <f t="shared" ref="H6:H22" si="1">G6+B6</f>
        <v>0</v>
      </c>
    </row>
    <row r="7" spans="1:8" ht="26.1" hidden="1" customHeight="1">
      <c r="A7" s="18" t="s">
        <v>269</v>
      </c>
      <c r="B7" s="44">
        <f>'[4]CONT-RA10717'!B8</f>
        <v>0</v>
      </c>
      <c r="C7" s="204">
        <f>'[4]CONT-RA10717'!E8</f>
        <v>0</v>
      </c>
      <c r="D7" s="204">
        <f>'[4]CONT-RA10717'!H8</f>
        <v>0</v>
      </c>
      <c r="E7" s="204">
        <f>'[4]CONT-RA10717'!K8</f>
        <v>0</v>
      </c>
      <c r="F7" s="204">
        <f>'[4]CONT-RA10717'!N8</f>
        <v>0</v>
      </c>
      <c r="G7" s="204">
        <f t="shared" si="0"/>
        <v>0</v>
      </c>
      <c r="H7" s="204">
        <f t="shared" si="1"/>
        <v>0</v>
      </c>
    </row>
    <row r="8" spans="1:8" ht="26.1" hidden="1" customHeight="1">
      <c r="A8" s="18" t="s">
        <v>270</v>
      </c>
      <c r="B8" s="44">
        <f>'[4]CONT-RA10717'!B9</f>
        <v>0</v>
      </c>
      <c r="C8" s="204">
        <f>'[4]CONT-RA10717'!E9</f>
        <v>0</v>
      </c>
      <c r="D8" s="204">
        <f>'[4]CONT-RA10717'!H9</f>
        <v>0</v>
      </c>
      <c r="E8" s="204">
        <f>'[4]CONT-RA10717'!K9</f>
        <v>0</v>
      </c>
      <c r="F8" s="204">
        <f>'[4]CONT-RA10717'!N9</f>
        <v>0</v>
      </c>
      <c r="G8" s="204">
        <f t="shared" si="0"/>
        <v>0</v>
      </c>
      <c r="H8" s="204">
        <f t="shared" si="1"/>
        <v>0</v>
      </c>
    </row>
    <row r="9" spans="1:8" ht="26.1" hidden="1" customHeight="1">
      <c r="A9" s="18" t="s">
        <v>271</v>
      </c>
      <c r="B9" s="44">
        <f>'[4]CONT-RA10717'!B10</f>
        <v>0</v>
      </c>
      <c r="C9" s="204">
        <f>'[4]CONT-RA10717'!E10</f>
        <v>0</v>
      </c>
      <c r="D9" s="204">
        <f>'[4]CONT-RA10717'!H10</f>
        <v>0</v>
      </c>
      <c r="E9" s="204">
        <f>'[4]CONT-RA10717'!K10</f>
        <v>0</v>
      </c>
      <c r="F9" s="204">
        <f>'[4]CONT-RA10717'!N10</f>
        <v>0</v>
      </c>
      <c r="G9" s="204">
        <f t="shared" si="0"/>
        <v>0</v>
      </c>
      <c r="H9" s="204">
        <f t="shared" si="1"/>
        <v>0</v>
      </c>
    </row>
    <row r="10" spans="1:8" ht="26.1" customHeight="1">
      <c r="A10" s="18" t="s">
        <v>272</v>
      </c>
      <c r="B10" s="44">
        <f>'[4]CONT-RA10717'!B11</f>
        <v>0</v>
      </c>
      <c r="C10" s="204">
        <f>'[4]CONT-RA10717'!E11</f>
        <v>0</v>
      </c>
      <c r="D10" s="204">
        <f>'[4]CONT-RA10717'!H11</f>
        <v>0</v>
      </c>
      <c r="E10" s="204">
        <f>'[4]CONT-RA10717'!K11</f>
        <v>4336197</v>
      </c>
      <c r="F10" s="204">
        <f>'[4]CONT-RA10717'!N11</f>
        <v>0</v>
      </c>
      <c r="G10" s="204">
        <f t="shared" si="0"/>
        <v>4336197</v>
      </c>
      <c r="H10" s="204">
        <f t="shared" si="1"/>
        <v>4336197</v>
      </c>
    </row>
    <row r="11" spans="1:8" ht="26.1" hidden="1" customHeight="1">
      <c r="A11" s="18" t="s">
        <v>273</v>
      </c>
      <c r="B11" s="44">
        <f>'[4]CONT-RA10717'!B12</f>
        <v>0</v>
      </c>
      <c r="C11" s="204">
        <f>'[4]CONT-RA10717'!E12</f>
        <v>0</v>
      </c>
      <c r="D11" s="204">
        <f>'[4]CONT-RA10717'!H12</f>
        <v>0</v>
      </c>
      <c r="E11" s="204">
        <f>'[4]CONT-RA10717'!K12</f>
        <v>0</v>
      </c>
      <c r="F11" s="204">
        <f>'[4]CONT-RA10717'!N12</f>
        <v>0</v>
      </c>
      <c r="G11" s="204">
        <f t="shared" si="0"/>
        <v>0</v>
      </c>
      <c r="H11" s="204">
        <f t="shared" si="1"/>
        <v>0</v>
      </c>
    </row>
    <row r="12" spans="1:8" ht="26.1" hidden="1" customHeight="1">
      <c r="A12" s="74" t="s">
        <v>274</v>
      </c>
      <c r="B12" s="204">
        <f t="shared" ref="B12:F12" si="2">SUM(B13:B14)</f>
        <v>0</v>
      </c>
      <c r="C12" s="204">
        <f t="shared" si="2"/>
        <v>0</v>
      </c>
      <c r="D12" s="204">
        <f t="shared" si="2"/>
        <v>0</v>
      </c>
      <c r="E12" s="204">
        <f t="shared" si="2"/>
        <v>0</v>
      </c>
      <c r="F12" s="204">
        <f t="shared" si="2"/>
        <v>0</v>
      </c>
      <c r="G12" s="204">
        <f>SUM(G13:G14)</f>
        <v>0</v>
      </c>
      <c r="H12" s="204">
        <f t="shared" si="1"/>
        <v>0</v>
      </c>
    </row>
    <row r="13" spans="1:8" ht="26.1" hidden="1" customHeight="1">
      <c r="A13" s="74" t="s">
        <v>275</v>
      </c>
      <c r="B13" s="44">
        <f>'[4]CONT-RA10717'!B14</f>
        <v>0</v>
      </c>
      <c r="C13" s="204">
        <f>'[4]CONT-RA10717'!E14</f>
        <v>0</v>
      </c>
      <c r="D13" s="204">
        <f>'[4]CONT-RA10717'!H14</f>
        <v>0</v>
      </c>
      <c r="E13" s="204">
        <f>'[4]CONT-RA10717'!K14</f>
        <v>0</v>
      </c>
      <c r="F13" s="204">
        <f>'[4]CONT-RA10717'!N14</f>
        <v>0</v>
      </c>
      <c r="G13" s="204">
        <f t="shared" ref="G13:G19" si="3">SUM(C13:F13)</f>
        <v>0</v>
      </c>
      <c r="H13" s="204">
        <f t="shared" si="1"/>
        <v>0</v>
      </c>
    </row>
    <row r="14" spans="1:8" ht="26.1" hidden="1" customHeight="1">
      <c r="A14" s="74" t="s">
        <v>276</v>
      </c>
      <c r="B14" s="44">
        <f>'[4]CONT-RA10717'!B15</f>
        <v>0</v>
      </c>
      <c r="C14" s="204">
        <f>'[4]CONT-RA10717'!E15</f>
        <v>0</v>
      </c>
      <c r="D14" s="204">
        <f>'[4]CONT-RA10717'!H15</f>
        <v>0</v>
      </c>
      <c r="E14" s="204">
        <f>'[4]CONT-RA10717'!K15</f>
        <v>0</v>
      </c>
      <c r="F14" s="204">
        <f>'[4]CONT-RA10717'!N15</f>
        <v>0</v>
      </c>
      <c r="G14" s="204">
        <f t="shared" si="3"/>
        <v>0</v>
      </c>
      <c r="H14" s="204">
        <f t="shared" si="1"/>
        <v>0</v>
      </c>
    </row>
    <row r="15" spans="1:8" ht="26.1" customHeight="1">
      <c r="A15" s="74" t="s">
        <v>277</v>
      </c>
      <c r="B15" s="44">
        <f>'[4]CONT-RA10717'!B16</f>
        <v>281558</v>
      </c>
      <c r="C15" s="204">
        <f>'[4]CONT-RA10717'!E16</f>
        <v>0</v>
      </c>
      <c r="D15" s="204">
        <f>'[4]CONT-RA10717'!H16</f>
        <v>0</v>
      </c>
      <c r="E15" s="204">
        <f>'[4]CONT-RA10717'!K16</f>
        <v>10049</v>
      </c>
      <c r="F15" s="204">
        <f>'[4]CONT-RA10717'!N16</f>
        <v>0</v>
      </c>
      <c r="G15" s="204">
        <f t="shared" si="3"/>
        <v>10049</v>
      </c>
      <c r="H15" s="204">
        <f t="shared" si="1"/>
        <v>291607</v>
      </c>
    </row>
    <row r="16" spans="1:8" ht="26.1" hidden="1" customHeight="1">
      <c r="A16" s="74" t="s">
        <v>278</v>
      </c>
      <c r="B16" s="44">
        <f>'[4]CONT-RA10717'!B17</f>
        <v>0</v>
      </c>
      <c r="C16" s="204">
        <f>'[4]CONT-RA10717'!E17</f>
        <v>0</v>
      </c>
      <c r="D16" s="204">
        <f>'[4]CONT-RA10717'!H17</f>
        <v>0</v>
      </c>
      <c r="E16" s="204">
        <f>'[4]CONT-RA10717'!K17</f>
        <v>0</v>
      </c>
      <c r="F16" s="204">
        <f>'[4]CONT-RA10717'!N17</f>
        <v>0</v>
      </c>
      <c r="G16" s="204">
        <f t="shared" si="3"/>
        <v>0</v>
      </c>
      <c r="H16" s="204">
        <f t="shared" si="1"/>
        <v>0</v>
      </c>
    </row>
    <row r="17" spans="1:8" ht="26.1" hidden="1" customHeight="1">
      <c r="A17" s="74" t="s">
        <v>279</v>
      </c>
      <c r="B17" s="44">
        <f>'[4]CONT-RA10717'!B18</f>
        <v>0</v>
      </c>
      <c r="C17" s="204">
        <f>'[4]CONT-RA10717'!E18</f>
        <v>0</v>
      </c>
      <c r="D17" s="204">
        <f>'[4]CONT-RA10717'!H18</f>
        <v>0</v>
      </c>
      <c r="E17" s="204">
        <f>'[4]CONT-RA10717'!K18</f>
        <v>0</v>
      </c>
      <c r="F17" s="204">
        <f>'[4]CONT-RA10717'!N18</f>
        <v>0</v>
      </c>
      <c r="G17" s="204">
        <f t="shared" si="3"/>
        <v>0</v>
      </c>
      <c r="H17" s="204">
        <f t="shared" si="1"/>
        <v>0</v>
      </c>
    </row>
    <row r="18" spans="1:8" ht="26.1" hidden="1" customHeight="1">
      <c r="A18" s="74" t="s">
        <v>280</v>
      </c>
      <c r="B18" s="44">
        <f>'[4]CONT-RA10717'!B19</f>
        <v>0</v>
      </c>
      <c r="C18" s="204">
        <f>'[4]CONT-RA10717'!E19</f>
        <v>0</v>
      </c>
      <c r="D18" s="204">
        <f>'[4]CONT-RA10717'!H19</f>
        <v>0</v>
      </c>
      <c r="E18" s="204">
        <f>'[4]CONT-RA10717'!K19</f>
        <v>0</v>
      </c>
      <c r="F18" s="204">
        <f>'[4]CONT-RA10717'!N19</f>
        <v>0</v>
      </c>
      <c r="G18" s="204">
        <f t="shared" si="3"/>
        <v>0</v>
      </c>
      <c r="H18" s="204">
        <f t="shared" si="1"/>
        <v>0</v>
      </c>
    </row>
    <row r="19" spans="1:8" ht="26.1" hidden="1" customHeight="1">
      <c r="A19" s="74" t="s">
        <v>281</v>
      </c>
      <c r="B19" s="44">
        <f>'[4]CONT-RA10717'!B20</f>
        <v>0</v>
      </c>
      <c r="C19" s="204">
        <f>'[4]CONT-RA10717'!E20</f>
        <v>0</v>
      </c>
      <c r="D19" s="204">
        <f>'[4]CONT-RA10717'!H20</f>
        <v>0</v>
      </c>
      <c r="E19" s="204">
        <f>'[4]CONT-RA10717'!K20</f>
        <v>0</v>
      </c>
      <c r="F19" s="204">
        <f>'[4]CONT-RA10717'!N20</f>
        <v>0</v>
      </c>
      <c r="G19" s="204">
        <f t="shared" si="3"/>
        <v>0</v>
      </c>
      <c r="H19" s="204">
        <f t="shared" si="1"/>
        <v>0</v>
      </c>
    </row>
    <row r="20" spans="1:8" ht="26.1" customHeight="1">
      <c r="A20" s="74" t="s">
        <v>282</v>
      </c>
      <c r="B20" s="204">
        <f t="shared" ref="B20:F20" si="4">+B21+B22</f>
        <v>157645</v>
      </c>
      <c r="C20" s="204">
        <f t="shared" si="4"/>
        <v>0</v>
      </c>
      <c r="D20" s="204">
        <f t="shared" si="4"/>
        <v>0</v>
      </c>
      <c r="E20" s="204">
        <f t="shared" si="4"/>
        <v>0</v>
      </c>
      <c r="F20" s="204">
        <f t="shared" si="4"/>
        <v>0</v>
      </c>
      <c r="G20" s="204">
        <f>+G21+G22</f>
        <v>0</v>
      </c>
      <c r="H20" s="204">
        <f t="shared" si="1"/>
        <v>157645</v>
      </c>
    </row>
    <row r="21" spans="1:8" ht="26.1" hidden="1" customHeight="1">
      <c r="A21" s="74" t="s">
        <v>275</v>
      </c>
      <c r="B21" s="44">
        <f>'[4]CONT-RA10717'!B22</f>
        <v>157645</v>
      </c>
      <c r="C21" s="204">
        <f>'[4]CONT-RA10717'!E22</f>
        <v>0</v>
      </c>
      <c r="D21" s="204">
        <f>'[4]CONT-RA10717'!H22</f>
        <v>0</v>
      </c>
      <c r="E21" s="204">
        <f>'[4]CONT-RA10717'!K22</f>
        <v>0</v>
      </c>
      <c r="F21" s="204">
        <f>'[4]CONT-RA10717'!N22</f>
        <v>0</v>
      </c>
      <c r="G21" s="204">
        <f>SUM(C21:F21)</f>
        <v>0</v>
      </c>
      <c r="H21" s="204">
        <f t="shared" si="1"/>
        <v>157645</v>
      </c>
    </row>
    <row r="22" spans="1:8" ht="26.1" hidden="1" customHeight="1">
      <c r="A22" s="74" t="s">
        <v>276</v>
      </c>
      <c r="B22" s="44">
        <f>'[4]CONT-RA10717'!B23</f>
        <v>0</v>
      </c>
      <c r="C22" s="204">
        <f>'[4]CONT-RA10717'!E23</f>
        <v>0</v>
      </c>
      <c r="D22" s="204">
        <f>'[4]CONT-RA10717'!H23</f>
        <v>0</v>
      </c>
      <c r="E22" s="204">
        <f>'[4]CONT-RA10717'!K23</f>
        <v>0</v>
      </c>
      <c r="F22" s="204">
        <f>'[4]CONT-RA10717'!N23</f>
        <v>0</v>
      </c>
      <c r="G22" s="204">
        <f>SUM(C22:F22)</f>
        <v>0</v>
      </c>
      <c r="H22" s="204">
        <f t="shared" si="1"/>
        <v>0</v>
      </c>
    </row>
    <row r="23" spans="1:8" ht="26.1" hidden="1" customHeight="1">
      <c r="A23" s="74" t="s">
        <v>283</v>
      </c>
      <c r="B23" s="44"/>
    </row>
    <row r="24" spans="1:8" ht="26.1" hidden="1" customHeight="1">
      <c r="A24" s="74" t="s">
        <v>284</v>
      </c>
      <c r="B24" s="44">
        <f>'[4]CONT-RA10717'!B25</f>
        <v>0</v>
      </c>
      <c r="C24" s="204">
        <f>'[4]CONT-RA10717'!E25</f>
        <v>0</v>
      </c>
      <c r="D24" s="204">
        <f>'[4]CONT-RA10717'!H25</f>
        <v>0</v>
      </c>
      <c r="E24" s="204">
        <f>'[4]CONT-RA10717'!K25</f>
        <v>0</v>
      </c>
      <c r="F24" s="204">
        <f>'[4]CONT-RA10717'!N25</f>
        <v>0</v>
      </c>
      <c r="G24" s="204">
        <f>SUM(C24:F24)</f>
        <v>0</v>
      </c>
      <c r="H24" s="204">
        <f t="shared" ref="H24:H47" si="5">G24+B24</f>
        <v>0</v>
      </c>
    </row>
    <row r="25" spans="1:8" ht="26.1" customHeight="1">
      <c r="A25" s="74" t="s">
        <v>285</v>
      </c>
      <c r="B25" s="44">
        <f>'[4]CONT-RA10717'!B26</f>
        <v>0</v>
      </c>
      <c r="C25" s="204">
        <f>'[4]CONT-RA10717'!E26</f>
        <v>0</v>
      </c>
      <c r="D25" s="204">
        <f>'[4]CONT-RA10717'!H26</f>
        <v>0</v>
      </c>
      <c r="E25" s="204">
        <f>'[4]CONT-RA10717'!K26</f>
        <v>0</v>
      </c>
      <c r="F25" s="204">
        <f>'[4]CONT-RA10717'!N26</f>
        <v>7500</v>
      </c>
      <c r="G25" s="204">
        <f>SUM(C25:F25)</f>
        <v>7500</v>
      </c>
      <c r="H25" s="204">
        <f t="shared" si="5"/>
        <v>7500</v>
      </c>
    </row>
    <row r="26" spans="1:8" ht="26.1" customHeight="1">
      <c r="A26" s="74" t="s">
        <v>286</v>
      </c>
      <c r="B26" s="204">
        <f t="shared" ref="B26:F26" si="6">+B27+B28</f>
        <v>0</v>
      </c>
      <c r="C26" s="204">
        <f t="shared" si="6"/>
        <v>0</v>
      </c>
      <c r="D26" s="204">
        <f t="shared" si="6"/>
        <v>0</v>
      </c>
      <c r="E26" s="204">
        <f t="shared" si="6"/>
        <v>100000</v>
      </c>
      <c r="F26" s="204">
        <f t="shared" si="6"/>
        <v>0</v>
      </c>
      <c r="G26" s="204">
        <f>+G27+G28</f>
        <v>100000</v>
      </c>
      <c r="H26" s="204">
        <f t="shared" si="5"/>
        <v>100000</v>
      </c>
    </row>
    <row r="27" spans="1:8" ht="26.1" hidden="1" customHeight="1">
      <c r="A27" s="74" t="s">
        <v>275</v>
      </c>
      <c r="B27" s="44">
        <f>'[4]CONT-RA10717'!B28</f>
        <v>0</v>
      </c>
      <c r="C27" s="204">
        <f>'[4]CONT-RA10717'!E28</f>
        <v>0</v>
      </c>
      <c r="D27" s="204">
        <f>'[4]CONT-RA10717'!H28</f>
        <v>0</v>
      </c>
      <c r="E27" s="204">
        <f>'[4]CONT-RA10717'!K28</f>
        <v>100000</v>
      </c>
      <c r="F27" s="204">
        <f>'[4]CONT-RA10717'!N28</f>
        <v>0</v>
      </c>
      <c r="G27" s="204">
        <f>SUM(C27:F27)</f>
        <v>100000</v>
      </c>
      <c r="H27" s="204">
        <f t="shared" si="5"/>
        <v>100000</v>
      </c>
    </row>
    <row r="28" spans="1:8" ht="26.1" hidden="1" customHeight="1">
      <c r="A28" s="74" t="s">
        <v>276</v>
      </c>
      <c r="B28" s="44"/>
      <c r="H28" s="204">
        <f t="shared" si="5"/>
        <v>0</v>
      </c>
    </row>
    <row r="29" spans="1:8" ht="26.1" customHeight="1">
      <c r="A29" s="74" t="s">
        <v>287</v>
      </c>
      <c r="B29" s="44">
        <f>'[4]CONT-RA10717'!B30</f>
        <v>245762</v>
      </c>
      <c r="C29" s="204">
        <f>'[4]CONT-RA10717'!E30</f>
        <v>0</v>
      </c>
      <c r="D29" s="204">
        <f>'[4]CONT-RA10717'!H30</f>
        <v>0</v>
      </c>
      <c r="E29" s="204">
        <f>'[4]CONT-RA10717'!K30</f>
        <v>0</v>
      </c>
      <c r="F29" s="204">
        <f>'[4]CONT-RA10717'!N30</f>
        <v>0</v>
      </c>
      <c r="G29" s="204">
        <f>SUM(C29:F29)</f>
        <v>0</v>
      </c>
      <c r="H29" s="204">
        <f t="shared" si="5"/>
        <v>245762</v>
      </c>
    </row>
    <row r="30" spans="1:8" ht="26.1" customHeight="1">
      <c r="A30" s="74" t="s">
        <v>288</v>
      </c>
      <c r="B30" s="204">
        <f t="shared" ref="B30:G30" si="7">+B31+B32</f>
        <v>2850082</v>
      </c>
      <c r="C30" s="204">
        <f t="shared" si="7"/>
        <v>0</v>
      </c>
      <c r="D30" s="204">
        <f t="shared" si="7"/>
        <v>0</v>
      </c>
      <c r="E30" s="204">
        <f t="shared" si="7"/>
        <v>1485233</v>
      </c>
      <c r="F30" s="204">
        <f t="shared" si="7"/>
        <v>0</v>
      </c>
      <c r="G30" s="204">
        <f t="shared" si="7"/>
        <v>1485233</v>
      </c>
      <c r="H30" s="204">
        <f t="shared" si="5"/>
        <v>4335315</v>
      </c>
    </row>
    <row r="31" spans="1:8" ht="26.1" hidden="1" customHeight="1">
      <c r="A31" s="74" t="s">
        <v>275</v>
      </c>
      <c r="B31" s="44">
        <f>'[4]CONT-RA10717'!B32</f>
        <v>2850082</v>
      </c>
      <c r="C31" s="204">
        <f>'[4]CONT-RA10717'!E32</f>
        <v>0</v>
      </c>
      <c r="D31" s="204">
        <f>'[4]CONT-RA10717'!H32</f>
        <v>0</v>
      </c>
      <c r="E31" s="204">
        <f>'[4]CONT-RA10717'!K32</f>
        <v>1485233</v>
      </c>
      <c r="F31" s="204">
        <f>'[4]CONT-RA10717'!N32</f>
        <v>0</v>
      </c>
      <c r="G31" s="204">
        <f t="shared" ref="G31:G47" si="8">SUM(C31:F31)</f>
        <v>1485233</v>
      </c>
      <c r="H31" s="204">
        <f t="shared" si="5"/>
        <v>4335315</v>
      </c>
    </row>
    <row r="32" spans="1:8" ht="26.1" hidden="1" customHeight="1">
      <c r="A32" s="74" t="s">
        <v>276</v>
      </c>
      <c r="B32" s="44">
        <f>'[4]CONT-RA10717'!B33</f>
        <v>0</v>
      </c>
      <c r="C32" s="204">
        <f>'[4]CONT-RA10717'!E33</f>
        <v>0</v>
      </c>
      <c r="D32" s="204">
        <f>'[4]CONT-RA10717'!H33</f>
        <v>0</v>
      </c>
      <c r="E32" s="204">
        <f>'[4]CONT-RA10717'!K33</f>
        <v>0</v>
      </c>
      <c r="F32" s="204">
        <f>'[4]CONT-RA10717'!N33</f>
        <v>0</v>
      </c>
      <c r="G32" s="204">
        <f t="shared" si="8"/>
        <v>0</v>
      </c>
      <c r="H32" s="204">
        <f t="shared" si="5"/>
        <v>0</v>
      </c>
    </row>
    <row r="33" spans="1:8" ht="26.1" customHeight="1">
      <c r="A33" s="74" t="s">
        <v>289</v>
      </c>
      <c r="B33" s="44">
        <f>'[4]CONT-RA10717'!B34</f>
        <v>0</v>
      </c>
      <c r="C33" s="204">
        <f>'[4]CONT-RA10717'!E34</f>
        <v>0</v>
      </c>
      <c r="D33" s="204">
        <f>'[4]CONT-RA10717'!H34</f>
        <v>0</v>
      </c>
      <c r="E33" s="204">
        <f>'[4]CONT-RA10717'!K34</f>
        <v>77545</v>
      </c>
      <c r="F33" s="204">
        <f>'[4]CONT-RA10717'!N34</f>
        <v>44723</v>
      </c>
      <c r="G33" s="204">
        <f t="shared" si="8"/>
        <v>122268</v>
      </c>
      <c r="H33" s="204">
        <f t="shared" si="5"/>
        <v>122268</v>
      </c>
    </row>
    <row r="34" spans="1:8" ht="26.1" customHeight="1">
      <c r="A34" s="74" t="s">
        <v>290</v>
      </c>
      <c r="B34" s="44">
        <f>'[4]CONT-RA10717'!B35</f>
        <v>0</v>
      </c>
      <c r="C34" s="204">
        <f>'[4]CONT-RA10717'!E35</f>
        <v>0</v>
      </c>
      <c r="D34" s="204">
        <f>'[4]CONT-RA10717'!H35</f>
        <v>0</v>
      </c>
      <c r="E34" s="204">
        <f>'[4]CONT-RA10717'!K35</f>
        <v>4431943</v>
      </c>
      <c r="F34" s="204">
        <f>'[4]CONT-RA10717'!N35</f>
        <v>299200</v>
      </c>
      <c r="G34" s="204">
        <f t="shared" si="8"/>
        <v>4731143</v>
      </c>
      <c r="H34" s="204">
        <f t="shared" si="5"/>
        <v>4731143</v>
      </c>
    </row>
    <row r="35" spans="1:8" ht="26.1" customHeight="1">
      <c r="A35" s="74" t="s">
        <v>291</v>
      </c>
      <c r="B35" s="44">
        <f>'[4]CONT-RA10717'!B36</f>
        <v>0</v>
      </c>
      <c r="C35" s="204">
        <f>'[4]CONT-RA10717'!E36</f>
        <v>0</v>
      </c>
      <c r="D35" s="204">
        <f>'[4]CONT-RA10717'!H36</f>
        <v>0</v>
      </c>
      <c r="E35" s="204">
        <f>'[4]CONT-RA10717'!K36</f>
        <v>330133</v>
      </c>
      <c r="F35" s="204">
        <f>'[4]CONT-RA10717'!N36</f>
        <v>0</v>
      </c>
      <c r="G35" s="204">
        <f t="shared" si="8"/>
        <v>330133</v>
      </c>
      <c r="H35" s="204">
        <f t="shared" si="5"/>
        <v>330133</v>
      </c>
    </row>
    <row r="36" spans="1:8" ht="26.1" customHeight="1">
      <c r="A36" s="74" t="s">
        <v>292</v>
      </c>
      <c r="B36" s="44">
        <f>'[4]CONT-RA10717'!B37</f>
        <v>0</v>
      </c>
      <c r="C36" s="204">
        <f>'[4]CONT-RA10717'!E37</f>
        <v>0</v>
      </c>
      <c r="D36" s="204">
        <f>'[4]CONT-RA10717'!H37</f>
        <v>0</v>
      </c>
      <c r="E36" s="204">
        <f>'[4]CONT-RA10717'!K37</f>
        <v>1262</v>
      </c>
      <c r="F36" s="204">
        <f>'[4]CONT-RA10717'!N37</f>
        <v>0</v>
      </c>
      <c r="G36" s="204">
        <f t="shared" si="8"/>
        <v>1262</v>
      </c>
      <c r="H36" s="204">
        <f t="shared" si="5"/>
        <v>1262</v>
      </c>
    </row>
    <row r="37" spans="1:8" ht="26.1" hidden="1" customHeight="1">
      <c r="A37" s="74" t="s">
        <v>318</v>
      </c>
      <c r="B37" s="44">
        <f>'[4]CONT-RA10717'!B38</f>
        <v>0</v>
      </c>
      <c r="C37" s="204">
        <f>'[4]CONT-RA10717'!E38</f>
        <v>0</v>
      </c>
      <c r="D37" s="204">
        <f>'[4]CONT-RA10717'!H38</f>
        <v>0</v>
      </c>
      <c r="E37" s="204">
        <f>'[4]CONT-RA10717'!K38</f>
        <v>0</v>
      </c>
      <c r="F37" s="204">
        <f>'[4]CONT-RA10717'!N38</f>
        <v>0</v>
      </c>
      <c r="G37" s="204">
        <f t="shared" si="8"/>
        <v>0</v>
      </c>
      <c r="H37" s="204">
        <f t="shared" si="5"/>
        <v>0</v>
      </c>
    </row>
    <row r="38" spans="1:8" ht="26.1" customHeight="1">
      <c r="A38" s="74" t="s">
        <v>294</v>
      </c>
      <c r="B38" s="44">
        <f>'[4]CONT-RA10717'!B39</f>
        <v>49108</v>
      </c>
      <c r="C38" s="204">
        <f>'[4]CONT-RA10717'!E39</f>
        <v>0</v>
      </c>
      <c r="D38" s="204">
        <f>'[4]CONT-RA10717'!H39</f>
        <v>0</v>
      </c>
      <c r="E38" s="204">
        <f>'[4]CONT-RA10717'!K39</f>
        <v>0</v>
      </c>
      <c r="F38" s="204">
        <f>'[4]CONT-RA10717'!N39</f>
        <v>0</v>
      </c>
      <c r="G38" s="204">
        <f t="shared" si="8"/>
        <v>0</v>
      </c>
      <c r="H38" s="204">
        <f t="shared" si="5"/>
        <v>49108</v>
      </c>
    </row>
    <row r="39" spans="1:8" ht="26.1" customHeight="1">
      <c r="A39" s="74" t="s">
        <v>295</v>
      </c>
      <c r="B39" s="44">
        <f>'[4]CONT-RA10717'!B40</f>
        <v>0</v>
      </c>
      <c r="C39" s="204">
        <f>'[4]CONT-RA10717'!E40</f>
        <v>0</v>
      </c>
      <c r="D39" s="204">
        <f>'[4]CONT-RA10717'!H40</f>
        <v>0</v>
      </c>
      <c r="E39" s="204">
        <f>'[4]CONT-RA10717'!K40</f>
        <v>2145</v>
      </c>
      <c r="F39" s="204">
        <f>'[4]CONT-RA10717'!N40</f>
        <v>42179</v>
      </c>
      <c r="G39" s="204">
        <f t="shared" si="8"/>
        <v>44324</v>
      </c>
      <c r="H39" s="204">
        <f t="shared" si="5"/>
        <v>44324</v>
      </c>
    </row>
    <row r="40" spans="1:8" ht="26.1" hidden="1" customHeight="1">
      <c r="A40" s="74" t="s">
        <v>296</v>
      </c>
      <c r="B40" s="44">
        <f>'[4]CONT-RA10717'!B41</f>
        <v>0</v>
      </c>
      <c r="C40" s="204">
        <f>'[4]CONT-RA10717'!E41</f>
        <v>0</v>
      </c>
      <c r="D40" s="204">
        <f>'[4]CONT-RA10717'!H41</f>
        <v>0</v>
      </c>
      <c r="E40" s="204">
        <f>'[4]CONT-RA10717'!K41</f>
        <v>0</v>
      </c>
      <c r="F40" s="204">
        <f>'[4]CONT-RA10717'!N41</f>
        <v>0</v>
      </c>
      <c r="G40" s="204">
        <f t="shared" si="8"/>
        <v>0</v>
      </c>
      <c r="H40" s="204">
        <f t="shared" si="5"/>
        <v>0</v>
      </c>
    </row>
    <row r="41" spans="1:8" ht="26.1" hidden="1" customHeight="1">
      <c r="A41" s="74" t="s">
        <v>297</v>
      </c>
      <c r="B41" s="44">
        <f>'[4]CONT-RA10717'!B42</f>
        <v>0</v>
      </c>
      <c r="C41" s="204">
        <f>'[4]CONT-RA10717'!E42</f>
        <v>0</v>
      </c>
      <c r="D41" s="204">
        <f>'[4]CONT-RA10717'!H42</f>
        <v>0</v>
      </c>
      <c r="E41" s="204">
        <f>'[4]CONT-RA10717'!K42</f>
        <v>0</v>
      </c>
      <c r="F41" s="204">
        <f>'[4]CONT-RA10717'!N42</f>
        <v>0</v>
      </c>
      <c r="G41" s="204">
        <f t="shared" si="8"/>
        <v>0</v>
      </c>
      <c r="H41" s="204">
        <f t="shared" si="5"/>
        <v>0</v>
      </c>
    </row>
    <row r="42" spans="1:8" ht="26.1" hidden="1" customHeight="1">
      <c r="A42" s="74" t="s">
        <v>298</v>
      </c>
      <c r="B42" s="44">
        <f>'[4]CONT-RA10717'!B43</f>
        <v>0</v>
      </c>
      <c r="C42" s="204">
        <f>'[4]CONT-RA10717'!E43</f>
        <v>0</v>
      </c>
      <c r="D42" s="204">
        <f>'[4]CONT-RA10717'!H43</f>
        <v>0</v>
      </c>
      <c r="E42" s="204">
        <f>'[4]CONT-RA10717'!K43</f>
        <v>0</v>
      </c>
      <c r="F42" s="204">
        <f>'[4]CONT-RA10717'!N43</f>
        <v>0</v>
      </c>
      <c r="G42" s="204">
        <f t="shared" si="8"/>
        <v>0</v>
      </c>
      <c r="H42" s="204">
        <f t="shared" si="5"/>
        <v>0</v>
      </c>
    </row>
    <row r="43" spans="1:8" ht="26.1" hidden="1" customHeight="1">
      <c r="A43" s="74" t="s">
        <v>299</v>
      </c>
      <c r="B43" s="44">
        <f>'[4]CONT-RA10717'!B44</f>
        <v>0</v>
      </c>
      <c r="C43" s="204">
        <f>'[4]CONT-RA10717'!E44</f>
        <v>0</v>
      </c>
      <c r="D43" s="204">
        <f>'[4]CONT-RA10717'!H44</f>
        <v>0</v>
      </c>
      <c r="E43" s="204">
        <f>'[4]CONT-RA10717'!K44</f>
        <v>0</v>
      </c>
      <c r="F43" s="204">
        <f>'[4]CONT-RA10717'!N44</f>
        <v>0</v>
      </c>
      <c r="G43" s="204">
        <f t="shared" si="8"/>
        <v>0</v>
      </c>
      <c r="H43" s="204">
        <f t="shared" si="5"/>
        <v>0</v>
      </c>
    </row>
    <row r="44" spans="1:8" ht="26.1" hidden="1" customHeight="1">
      <c r="A44" s="74" t="s">
        <v>300</v>
      </c>
      <c r="B44" s="44">
        <f>'[4]CONT-RA10717'!B45</f>
        <v>0</v>
      </c>
      <c r="C44" s="204">
        <f>'[4]CONT-RA10717'!E45</f>
        <v>0</v>
      </c>
      <c r="D44" s="204">
        <f>'[4]CONT-RA10717'!H45</f>
        <v>0</v>
      </c>
      <c r="E44" s="204">
        <f>'[4]CONT-RA10717'!K45</f>
        <v>0</v>
      </c>
      <c r="F44" s="204">
        <f>'[4]CONT-RA10717'!N45</f>
        <v>0</v>
      </c>
      <c r="G44" s="204">
        <f t="shared" si="8"/>
        <v>0</v>
      </c>
      <c r="H44" s="204">
        <f t="shared" si="5"/>
        <v>0</v>
      </c>
    </row>
    <row r="45" spans="1:8" ht="26.1" hidden="1" customHeight="1">
      <c r="A45" s="74" t="s">
        <v>301</v>
      </c>
      <c r="B45" s="44">
        <f>'[4]CONT-RA10717'!B46</f>
        <v>0</v>
      </c>
      <c r="C45" s="204">
        <f>'[4]CONT-RA10717'!E46</f>
        <v>0</v>
      </c>
      <c r="D45" s="204">
        <f>'[4]CONT-RA10717'!H46</f>
        <v>0</v>
      </c>
      <c r="E45" s="204">
        <f>'[4]CONT-RA10717'!K46</f>
        <v>0</v>
      </c>
      <c r="F45" s="204">
        <f>'[4]CONT-RA10717'!N46</f>
        <v>0</v>
      </c>
      <c r="G45" s="204">
        <f t="shared" si="8"/>
        <v>0</v>
      </c>
      <c r="H45" s="204">
        <f t="shared" si="5"/>
        <v>0</v>
      </c>
    </row>
    <row r="46" spans="1:8" ht="26.1" hidden="1" customHeight="1">
      <c r="A46" s="74" t="s">
        <v>302</v>
      </c>
      <c r="B46" s="44">
        <f>'[4]CONT-RA10717'!B47</f>
        <v>0</v>
      </c>
      <c r="C46" s="204">
        <f>'[4]CONT-RA10717'!E47</f>
        <v>0</v>
      </c>
      <c r="D46" s="204">
        <f>'[4]CONT-RA10717'!H47</f>
        <v>0</v>
      </c>
      <c r="E46" s="204">
        <f>'[4]CONT-RA10717'!K47</f>
        <v>0</v>
      </c>
      <c r="F46" s="204">
        <f>'[4]CONT-RA10717'!N47</f>
        <v>0</v>
      </c>
      <c r="G46" s="204">
        <f t="shared" si="8"/>
        <v>0</v>
      </c>
      <c r="H46" s="204">
        <f t="shared" si="5"/>
        <v>0</v>
      </c>
    </row>
    <row r="47" spans="1:8" ht="26.1" hidden="1" customHeight="1">
      <c r="A47" s="74" t="s">
        <v>303</v>
      </c>
      <c r="B47" s="44">
        <f>'[4]CONT-RA10717'!B48</f>
        <v>0</v>
      </c>
      <c r="C47" s="204">
        <f>'[4]CONT-RA10717'!E48</f>
        <v>0</v>
      </c>
      <c r="D47" s="204">
        <f>'[4]CONT-RA10717'!H48</f>
        <v>0</v>
      </c>
      <c r="E47" s="204">
        <f>'[4]CONT-RA10717'!K48</f>
        <v>0</v>
      </c>
      <c r="F47" s="204">
        <f>'[4]CONT-RA10717'!N48</f>
        <v>0</v>
      </c>
      <c r="G47" s="204">
        <f t="shared" si="8"/>
        <v>0</v>
      </c>
      <c r="H47" s="204">
        <f t="shared" si="5"/>
        <v>0</v>
      </c>
    </row>
    <row r="48" spans="1:8" ht="26.1" hidden="1" customHeight="1">
      <c r="A48" s="74"/>
      <c r="B48" s="44"/>
    </row>
    <row r="49" spans="1:8" ht="26.1" customHeight="1">
      <c r="A49" s="74" t="s">
        <v>304</v>
      </c>
      <c r="B49" s="206">
        <f>SUM(B50:B53)+SUM(B56:B69)+SUM(B74:B90)</f>
        <v>10000</v>
      </c>
      <c r="C49" s="206">
        <f t="shared" ref="C49:H49" si="9">SUM(C50:C53)+SUM(C56:C69)+SUM(C74:C90)</f>
        <v>0</v>
      </c>
      <c r="D49" s="206">
        <f t="shared" si="9"/>
        <v>0</v>
      </c>
      <c r="E49" s="206">
        <f t="shared" si="9"/>
        <v>82240</v>
      </c>
      <c r="F49" s="206">
        <f t="shared" si="9"/>
        <v>0</v>
      </c>
      <c r="G49" s="206">
        <f t="shared" si="9"/>
        <v>82240</v>
      </c>
      <c r="H49" s="206">
        <f t="shared" si="9"/>
        <v>92240</v>
      </c>
    </row>
    <row r="50" spans="1:8" ht="26.1" hidden="1" customHeight="1">
      <c r="A50" s="74" t="s">
        <v>87</v>
      </c>
      <c r="B50" s="44">
        <f>'[4]CONT-RA10717'!B51</f>
        <v>0</v>
      </c>
      <c r="C50" s="204">
        <f>'[4]CONT-RA10717'!E51</f>
        <v>0</v>
      </c>
      <c r="D50" s="204">
        <f>'[4]CONT-RA10717'!H51</f>
        <v>0</v>
      </c>
      <c r="E50" s="204">
        <f>'[4]CONT-RA10717'!K51</f>
        <v>0</v>
      </c>
      <c r="F50" s="204">
        <f>'[4]CONT-RA10717'!N51</f>
        <v>0</v>
      </c>
      <c r="G50" s="204">
        <f>SUM(C50:F50)</f>
        <v>0</v>
      </c>
      <c r="H50" s="204">
        <f t="shared" ref="H50:H56" si="10">G50+B50</f>
        <v>0</v>
      </c>
    </row>
    <row r="51" spans="1:8" ht="26.1" hidden="1" customHeight="1">
      <c r="A51" s="74" t="s">
        <v>88</v>
      </c>
      <c r="B51" s="44">
        <f>'[4]CONT-RA10717'!B52</f>
        <v>0</v>
      </c>
      <c r="C51" s="204">
        <f>'[4]CONT-RA10717'!E52</f>
        <v>0</v>
      </c>
      <c r="D51" s="204">
        <f>'[4]CONT-RA10717'!H52</f>
        <v>0</v>
      </c>
      <c r="E51" s="204">
        <f>'[4]CONT-RA10717'!K52</f>
        <v>0</v>
      </c>
      <c r="F51" s="204">
        <f>'[4]CONT-RA10717'!N52</f>
        <v>0</v>
      </c>
      <c r="G51" s="204">
        <f>SUM(C51:F51)</f>
        <v>0</v>
      </c>
      <c r="H51" s="204">
        <f t="shared" si="10"/>
        <v>0</v>
      </c>
    </row>
    <row r="52" spans="1:8" ht="26.1" hidden="1" customHeight="1">
      <c r="A52" s="74" t="s">
        <v>89</v>
      </c>
      <c r="B52" s="44">
        <f>'[4]CONT-RA10717'!B53</f>
        <v>0</v>
      </c>
      <c r="C52" s="204">
        <f>'[4]CONT-RA10717'!E53</f>
        <v>0</v>
      </c>
      <c r="D52" s="204">
        <f>'[4]CONT-RA10717'!H53</f>
        <v>0</v>
      </c>
      <c r="E52" s="204">
        <f>'[4]CONT-RA10717'!K53</f>
        <v>0</v>
      </c>
      <c r="F52" s="204">
        <f>'[4]CONT-RA10717'!N53</f>
        <v>0</v>
      </c>
      <c r="G52" s="204">
        <f>SUM(C52:F52)</f>
        <v>0</v>
      </c>
      <c r="H52" s="204">
        <f t="shared" si="10"/>
        <v>0</v>
      </c>
    </row>
    <row r="53" spans="1:8" ht="26.1" hidden="1" customHeight="1">
      <c r="A53" s="74" t="s">
        <v>90</v>
      </c>
      <c r="B53" s="204">
        <f t="shared" ref="B53:G53" si="11">+B54+B55</f>
        <v>0</v>
      </c>
      <c r="C53" s="204">
        <f t="shared" si="11"/>
        <v>0</v>
      </c>
      <c r="D53" s="204">
        <f t="shared" si="11"/>
        <v>0</v>
      </c>
      <c r="E53" s="204">
        <f t="shared" si="11"/>
        <v>0</v>
      </c>
      <c r="F53" s="204">
        <f t="shared" si="11"/>
        <v>0</v>
      </c>
      <c r="G53" s="204">
        <f t="shared" si="11"/>
        <v>0</v>
      </c>
      <c r="H53" s="204">
        <f t="shared" si="10"/>
        <v>0</v>
      </c>
    </row>
    <row r="54" spans="1:8" ht="26.1" hidden="1" customHeight="1">
      <c r="A54" s="74" t="s">
        <v>91</v>
      </c>
      <c r="B54" s="44">
        <f>'[4]CONT-RA10717'!B55</f>
        <v>0</v>
      </c>
      <c r="C54" s="204">
        <f>'[4]CONT-RA10717'!E55</f>
        <v>0</v>
      </c>
      <c r="D54" s="204">
        <f>'[4]CONT-RA10717'!H55</f>
        <v>0</v>
      </c>
      <c r="E54" s="204">
        <f>'[4]CONT-RA10717'!K55</f>
        <v>0</v>
      </c>
      <c r="F54" s="204">
        <f>'[4]CONT-RA10717'!N55</f>
        <v>0</v>
      </c>
      <c r="G54" s="204">
        <f>SUM(C54:F54)</f>
        <v>0</v>
      </c>
      <c r="H54" s="204">
        <f t="shared" si="10"/>
        <v>0</v>
      </c>
    </row>
    <row r="55" spans="1:8" ht="26.1" hidden="1" customHeight="1">
      <c r="A55" s="74" t="s">
        <v>92</v>
      </c>
      <c r="B55" s="44">
        <f>'[4]CONT-RA10717'!B56</f>
        <v>0</v>
      </c>
      <c r="C55" s="204">
        <f>'[4]CONT-RA10717'!E56</f>
        <v>0</v>
      </c>
      <c r="D55" s="204">
        <f>'[4]CONT-RA10717'!H56</f>
        <v>0</v>
      </c>
      <c r="E55" s="204">
        <f>'[4]CONT-RA10717'!K56</f>
        <v>0</v>
      </c>
      <c r="F55" s="204">
        <f>'[4]CONT-RA10717'!N56</f>
        <v>0</v>
      </c>
      <c r="G55" s="204">
        <f>SUM(C55:F55)</f>
        <v>0</v>
      </c>
      <c r="H55" s="204">
        <f t="shared" si="10"/>
        <v>0</v>
      </c>
    </row>
    <row r="56" spans="1:8" ht="26.1" hidden="1" customHeight="1">
      <c r="A56" s="74" t="s">
        <v>93</v>
      </c>
      <c r="B56" s="44">
        <f>'[4]CONT-RA10717'!B57</f>
        <v>0</v>
      </c>
      <c r="C56" s="204">
        <f>'[4]CONT-RA10717'!E57</f>
        <v>0</v>
      </c>
      <c r="D56" s="204">
        <f>'[4]CONT-RA10717'!H57</f>
        <v>0</v>
      </c>
      <c r="E56" s="204">
        <f>'[4]CONT-RA10717'!K57</f>
        <v>0</v>
      </c>
      <c r="F56" s="204">
        <f>'[4]CONT-RA10717'!N57</f>
        <v>0</v>
      </c>
      <c r="G56" s="204">
        <f>SUM(C56:F56)</f>
        <v>0</v>
      </c>
      <c r="H56" s="204">
        <f t="shared" si="10"/>
        <v>0</v>
      </c>
    </row>
    <row r="57" spans="1:8" ht="26.1" hidden="1" customHeight="1">
      <c r="A57" s="74" t="s">
        <v>94</v>
      </c>
      <c r="B57" s="44"/>
    </row>
    <row r="58" spans="1:8" ht="26.1" hidden="1" customHeight="1">
      <c r="A58" s="74" t="s">
        <v>95</v>
      </c>
      <c r="B58" s="44">
        <f>'[4]CONT-RA10717'!B59</f>
        <v>0</v>
      </c>
      <c r="C58" s="204">
        <f>'[4]CONT-RA10717'!E59</f>
        <v>0</v>
      </c>
      <c r="D58" s="204">
        <f>'[4]CONT-RA10717'!H59</f>
        <v>0</v>
      </c>
      <c r="E58" s="204">
        <f>'[4]CONT-RA10717'!K59</f>
        <v>0</v>
      </c>
      <c r="F58" s="204">
        <f>'[4]CONT-RA10717'!N59</f>
        <v>0</v>
      </c>
      <c r="G58" s="204">
        <f>SUM(C58:F58)</f>
        <v>0</v>
      </c>
      <c r="H58" s="204">
        <f>G58+B58</f>
        <v>0</v>
      </c>
    </row>
    <row r="59" spans="1:8" ht="26.1" hidden="1" customHeight="1">
      <c r="A59" s="74" t="s">
        <v>96</v>
      </c>
      <c r="B59" s="44">
        <f>'[4]CONT-RA10717'!B60</f>
        <v>0</v>
      </c>
      <c r="C59" s="204">
        <f>'[4]CONT-RA10717'!E60</f>
        <v>0</v>
      </c>
      <c r="D59" s="204">
        <f>'[4]CONT-RA10717'!H60</f>
        <v>0</v>
      </c>
      <c r="E59" s="204">
        <f>'[4]CONT-RA10717'!K60</f>
        <v>0</v>
      </c>
      <c r="F59" s="204">
        <f>'[4]CONT-RA10717'!N60</f>
        <v>0</v>
      </c>
      <c r="G59" s="204">
        <f>SUM(C59:F59)</f>
        <v>0</v>
      </c>
      <c r="H59" s="204">
        <f>G59+B59</f>
        <v>0</v>
      </c>
    </row>
    <row r="60" spans="1:8" ht="26.1" hidden="1" customHeight="1">
      <c r="A60" s="74" t="s">
        <v>97</v>
      </c>
      <c r="B60" s="44"/>
    </row>
    <row r="61" spans="1:8" ht="26.1" hidden="1" customHeight="1">
      <c r="A61" s="74" t="s">
        <v>98</v>
      </c>
      <c r="B61" s="44">
        <f>'[4]CONT-RA10717'!B62</f>
        <v>0</v>
      </c>
      <c r="C61" s="204">
        <f>'[4]CONT-RA10717'!E62</f>
        <v>0</v>
      </c>
      <c r="D61" s="204">
        <f>'[4]CONT-RA10717'!H62</f>
        <v>0</v>
      </c>
      <c r="E61" s="204">
        <f>'[4]CONT-RA10717'!K62</f>
        <v>0</v>
      </c>
      <c r="F61" s="204">
        <f>'[4]CONT-RA10717'!N62</f>
        <v>0</v>
      </c>
      <c r="G61" s="204">
        <f t="shared" ref="G61:G68" si="12">SUM(C61:F61)</f>
        <v>0</v>
      </c>
      <c r="H61" s="204">
        <f t="shared" ref="H61:H92" si="13">G61+B61</f>
        <v>0</v>
      </c>
    </row>
    <row r="62" spans="1:8" ht="26.1" hidden="1" customHeight="1">
      <c r="A62" s="74" t="s">
        <v>99</v>
      </c>
      <c r="B62" s="44">
        <f>'[4]CONT-RA10717'!B63</f>
        <v>0</v>
      </c>
      <c r="C62" s="204">
        <f>'[4]CONT-RA10717'!E63</f>
        <v>0</v>
      </c>
      <c r="D62" s="204">
        <f>'[4]CONT-RA10717'!H63</f>
        <v>0</v>
      </c>
      <c r="E62" s="204">
        <f>'[4]CONT-RA10717'!K63</f>
        <v>0</v>
      </c>
      <c r="F62" s="204">
        <f>'[4]CONT-RA10717'!N63</f>
        <v>0</v>
      </c>
      <c r="G62" s="204">
        <f t="shared" si="12"/>
        <v>0</v>
      </c>
      <c r="H62" s="204">
        <f t="shared" si="13"/>
        <v>0</v>
      </c>
    </row>
    <row r="63" spans="1:8" ht="26.1" hidden="1" customHeight="1">
      <c r="A63" s="74" t="s">
        <v>100</v>
      </c>
      <c r="B63" s="44">
        <f>'[4]CONT-RA10717'!B64</f>
        <v>0</v>
      </c>
      <c r="C63" s="204">
        <f>'[4]CONT-RA10717'!E64</f>
        <v>0</v>
      </c>
      <c r="D63" s="204">
        <f>'[4]CONT-RA10717'!H64</f>
        <v>0</v>
      </c>
      <c r="E63" s="204">
        <f>'[4]CONT-RA10717'!K64</f>
        <v>0</v>
      </c>
      <c r="F63" s="204">
        <f>'[4]CONT-RA10717'!N64</f>
        <v>0</v>
      </c>
      <c r="G63" s="204">
        <f t="shared" si="12"/>
        <v>0</v>
      </c>
      <c r="H63" s="204">
        <f t="shared" si="13"/>
        <v>0</v>
      </c>
    </row>
    <row r="64" spans="1:8" ht="26.1" hidden="1" customHeight="1">
      <c r="A64" s="74" t="s">
        <v>101</v>
      </c>
      <c r="B64" s="44">
        <f>'[4]CONT-RA10717'!B65</f>
        <v>0</v>
      </c>
      <c r="C64" s="204">
        <f>'[4]CONT-RA10717'!E65</f>
        <v>0</v>
      </c>
      <c r="D64" s="204">
        <f>'[4]CONT-RA10717'!H65</f>
        <v>0</v>
      </c>
      <c r="E64" s="204">
        <f>'[4]CONT-RA10717'!K65</f>
        <v>0</v>
      </c>
      <c r="F64" s="204">
        <f>'[4]CONT-RA10717'!N65</f>
        <v>0</v>
      </c>
      <c r="G64" s="204">
        <f t="shared" si="12"/>
        <v>0</v>
      </c>
      <c r="H64" s="204">
        <f t="shared" si="13"/>
        <v>0</v>
      </c>
    </row>
    <row r="65" spans="1:8" ht="26.1" hidden="1" customHeight="1">
      <c r="A65" s="74" t="s">
        <v>102</v>
      </c>
      <c r="B65" s="44">
        <f>'[4]CONT-RA10717'!B66</f>
        <v>0</v>
      </c>
      <c r="C65" s="204">
        <f>'[4]CONT-RA10717'!E66</f>
        <v>0</v>
      </c>
      <c r="D65" s="204">
        <f>'[4]CONT-RA10717'!H66</f>
        <v>0</v>
      </c>
      <c r="E65" s="204">
        <f>'[4]CONT-RA10717'!K66</f>
        <v>0</v>
      </c>
      <c r="F65" s="204">
        <f>'[4]CONT-RA10717'!N66</f>
        <v>0</v>
      </c>
      <c r="G65" s="204">
        <f t="shared" si="12"/>
        <v>0</v>
      </c>
      <c r="H65" s="204">
        <f t="shared" si="13"/>
        <v>0</v>
      </c>
    </row>
    <row r="66" spans="1:8" ht="26.1" hidden="1" customHeight="1">
      <c r="A66" s="74" t="s">
        <v>103</v>
      </c>
      <c r="B66" s="44">
        <f>'[4]CONT-RA10717'!B67</f>
        <v>0</v>
      </c>
      <c r="C66" s="204">
        <f>'[4]CONT-RA10717'!E67</f>
        <v>0</v>
      </c>
      <c r="D66" s="204">
        <f>'[4]CONT-RA10717'!H67</f>
        <v>0</v>
      </c>
      <c r="E66" s="204">
        <f>'[4]CONT-RA10717'!K67</f>
        <v>0</v>
      </c>
      <c r="F66" s="204">
        <f>'[4]CONT-RA10717'!N67</f>
        <v>0</v>
      </c>
      <c r="G66" s="204">
        <f t="shared" si="12"/>
        <v>0</v>
      </c>
      <c r="H66" s="204">
        <f t="shared" si="13"/>
        <v>0</v>
      </c>
    </row>
    <row r="67" spans="1:8" ht="26.1" hidden="1" customHeight="1">
      <c r="A67" s="74" t="s">
        <v>104</v>
      </c>
      <c r="B67" s="44">
        <f>'[4]CONT-RA10717'!B68</f>
        <v>0</v>
      </c>
      <c r="C67" s="204">
        <f>'[4]CONT-RA10717'!E68</f>
        <v>0</v>
      </c>
      <c r="D67" s="204">
        <f>'[4]CONT-RA10717'!H68</f>
        <v>0</v>
      </c>
      <c r="E67" s="204">
        <f>'[4]CONT-RA10717'!K68</f>
        <v>0</v>
      </c>
      <c r="F67" s="204">
        <f>'[4]CONT-RA10717'!N68</f>
        <v>0</v>
      </c>
      <c r="G67" s="204">
        <f t="shared" si="12"/>
        <v>0</v>
      </c>
      <c r="H67" s="204">
        <f t="shared" si="13"/>
        <v>0</v>
      </c>
    </row>
    <row r="68" spans="1:8" ht="26.1" hidden="1" customHeight="1">
      <c r="A68" s="74" t="s">
        <v>105</v>
      </c>
      <c r="B68" s="44">
        <f>'[4]CONT-RA10717'!B69</f>
        <v>0</v>
      </c>
      <c r="C68" s="204">
        <f>'[4]CONT-RA10717'!E69</f>
        <v>0</v>
      </c>
      <c r="D68" s="204">
        <f>'[4]CONT-RA10717'!H69</f>
        <v>0</v>
      </c>
      <c r="E68" s="204">
        <f>'[4]CONT-RA10717'!K69</f>
        <v>0</v>
      </c>
      <c r="F68" s="204">
        <f>'[4]CONT-RA10717'!N69</f>
        <v>0</v>
      </c>
      <c r="G68" s="204">
        <f t="shared" si="12"/>
        <v>0</v>
      </c>
      <c r="H68" s="204">
        <f t="shared" si="13"/>
        <v>0</v>
      </c>
    </row>
    <row r="69" spans="1:8" ht="26.1" customHeight="1">
      <c r="A69" s="126" t="s">
        <v>106</v>
      </c>
      <c r="B69" s="47">
        <f t="shared" ref="B69:G69" si="14">SUM(B70:B73)</f>
        <v>7000</v>
      </c>
      <c r="C69" s="206">
        <f t="shared" si="14"/>
        <v>0</v>
      </c>
      <c r="D69" s="206">
        <f t="shared" si="14"/>
        <v>0</v>
      </c>
      <c r="E69" s="206">
        <f t="shared" si="14"/>
        <v>0</v>
      </c>
      <c r="F69" s="206">
        <f t="shared" si="14"/>
        <v>0</v>
      </c>
      <c r="G69" s="206">
        <f t="shared" si="14"/>
        <v>0</v>
      </c>
      <c r="H69" s="206">
        <f t="shared" si="13"/>
        <v>7000</v>
      </c>
    </row>
    <row r="70" spans="1:8" ht="26.1" customHeight="1">
      <c r="A70" s="126" t="s">
        <v>107</v>
      </c>
      <c r="B70" s="44">
        <f>'[4]CONT-RA10717'!B71</f>
        <v>7000</v>
      </c>
      <c r="C70" s="204">
        <f>'[4]CONT-RA10717'!E71</f>
        <v>0</v>
      </c>
      <c r="D70" s="204">
        <f>'[4]CONT-RA10717'!H71</f>
        <v>0</v>
      </c>
      <c r="E70" s="204">
        <f>'[4]CONT-RA10717'!K71</f>
        <v>0</v>
      </c>
      <c r="F70" s="204">
        <f>'[4]CONT-RA10717'!N71</f>
        <v>0</v>
      </c>
      <c r="G70" s="204">
        <f t="shared" ref="G70:G89" si="15">SUM(C70:F70)</f>
        <v>0</v>
      </c>
      <c r="H70" s="204">
        <f t="shared" si="13"/>
        <v>7000</v>
      </c>
    </row>
    <row r="71" spans="1:8" ht="26.1" hidden="1" customHeight="1">
      <c r="A71" s="126" t="s">
        <v>108</v>
      </c>
      <c r="B71" s="44">
        <f>'[4]CONT-RA10717'!B72</f>
        <v>0</v>
      </c>
      <c r="C71" s="204">
        <f>'[4]CONT-RA10717'!E72</f>
        <v>0</v>
      </c>
      <c r="D71" s="204">
        <f>'[4]CONT-RA10717'!H72</f>
        <v>0</v>
      </c>
      <c r="E71" s="204">
        <f>'[4]CONT-RA10717'!K72</f>
        <v>0</v>
      </c>
      <c r="F71" s="204">
        <f>'[4]CONT-RA10717'!N72</f>
        <v>0</v>
      </c>
      <c r="G71" s="204">
        <f t="shared" si="15"/>
        <v>0</v>
      </c>
      <c r="H71" s="204">
        <f t="shared" si="13"/>
        <v>0</v>
      </c>
    </row>
    <row r="72" spans="1:8" ht="26.1" hidden="1" customHeight="1">
      <c r="A72" s="126" t="s">
        <v>109</v>
      </c>
      <c r="B72" s="44">
        <f>'[4]CONT-RA10717'!B73</f>
        <v>0</v>
      </c>
      <c r="C72" s="204">
        <f>'[4]CONT-RA10717'!E73</f>
        <v>0</v>
      </c>
      <c r="D72" s="204">
        <f>'[4]CONT-RA10717'!H73</f>
        <v>0</v>
      </c>
      <c r="E72" s="204">
        <f>'[4]CONT-RA10717'!K73</f>
        <v>0</v>
      </c>
      <c r="F72" s="204">
        <f>'[4]CONT-RA10717'!N73</f>
        <v>0</v>
      </c>
      <c r="G72" s="204">
        <f t="shared" si="15"/>
        <v>0</v>
      </c>
      <c r="H72" s="204">
        <f t="shared" si="13"/>
        <v>0</v>
      </c>
    </row>
    <row r="73" spans="1:8" ht="26.1" hidden="1" customHeight="1">
      <c r="A73" s="126" t="s">
        <v>110</v>
      </c>
      <c r="B73" s="44">
        <f>'[4]CONT-RA10717'!B74</f>
        <v>0</v>
      </c>
      <c r="C73" s="204">
        <f>'[4]CONT-RA10717'!E74</f>
        <v>0</v>
      </c>
      <c r="D73" s="204">
        <f>'[4]CONT-RA10717'!H74</f>
        <v>0</v>
      </c>
      <c r="E73" s="204">
        <f>'[4]CONT-RA10717'!K74</f>
        <v>0</v>
      </c>
      <c r="F73" s="204">
        <f>'[4]CONT-RA10717'!N74</f>
        <v>0</v>
      </c>
      <c r="G73" s="204">
        <f t="shared" si="15"/>
        <v>0</v>
      </c>
      <c r="H73" s="204">
        <f t="shared" si="13"/>
        <v>0</v>
      </c>
    </row>
    <row r="74" spans="1:8" ht="26.1" customHeight="1">
      <c r="A74" s="126" t="s">
        <v>111</v>
      </c>
      <c r="B74" s="44">
        <f>'[4]CONT-RA10717'!B75</f>
        <v>0</v>
      </c>
      <c r="C74" s="204">
        <f>'[4]CONT-RA10717'!E75</f>
        <v>0</v>
      </c>
      <c r="D74" s="204">
        <f>'[4]CONT-RA10717'!H75</f>
        <v>0</v>
      </c>
      <c r="E74" s="204">
        <f>'[4]CONT-RA10717'!K75</f>
        <v>82240</v>
      </c>
      <c r="F74" s="204">
        <f>'[4]CONT-RA10717'!N75</f>
        <v>0</v>
      </c>
      <c r="G74" s="204">
        <f t="shared" si="15"/>
        <v>82240</v>
      </c>
      <c r="H74" s="204">
        <f t="shared" si="13"/>
        <v>82240</v>
      </c>
    </row>
    <row r="75" spans="1:8" ht="26.1" hidden="1" customHeight="1">
      <c r="A75" s="126" t="s">
        <v>112</v>
      </c>
      <c r="B75" s="44">
        <f>'[4]CONT-RA10717'!B76</f>
        <v>0</v>
      </c>
      <c r="C75" s="204">
        <f>'[4]CONT-RA10717'!E76</f>
        <v>0</v>
      </c>
      <c r="D75" s="204">
        <f>'[4]CONT-RA10717'!H76</f>
        <v>0</v>
      </c>
      <c r="E75" s="204">
        <f>'[4]CONT-RA10717'!K76</f>
        <v>0</v>
      </c>
      <c r="F75" s="204">
        <f>'[4]CONT-RA10717'!N76</f>
        <v>0</v>
      </c>
      <c r="G75" s="204">
        <f t="shared" si="15"/>
        <v>0</v>
      </c>
      <c r="H75" s="204">
        <f t="shared" si="13"/>
        <v>0</v>
      </c>
    </row>
    <row r="76" spans="1:8" ht="26.1" hidden="1" customHeight="1">
      <c r="A76" s="126" t="s">
        <v>113</v>
      </c>
      <c r="B76" s="44">
        <f>'[4]CONT-RA10717'!B77</f>
        <v>0</v>
      </c>
      <c r="C76" s="204">
        <f>'[4]CONT-RA10717'!E77</f>
        <v>0</v>
      </c>
      <c r="D76" s="204">
        <f>'[4]CONT-RA10717'!H77</f>
        <v>0</v>
      </c>
      <c r="E76" s="204">
        <f>'[4]CONT-RA10717'!K77</f>
        <v>0</v>
      </c>
      <c r="F76" s="204">
        <f>'[4]CONT-RA10717'!N77</f>
        <v>0</v>
      </c>
      <c r="G76" s="204">
        <f t="shared" si="15"/>
        <v>0</v>
      </c>
      <c r="H76" s="204">
        <f t="shared" si="13"/>
        <v>0</v>
      </c>
    </row>
    <row r="77" spans="1:8" ht="26.1" hidden="1" customHeight="1">
      <c r="A77" s="126" t="s">
        <v>114</v>
      </c>
      <c r="B77" s="44">
        <f>'[4]CONT-RA10717'!B78</f>
        <v>0</v>
      </c>
      <c r="C77" s="204">
        <f>'[4]CONT-RA10717'!E78</f>
        <v>0</v>
      </c>
      <c r="D77" s="204">
        <f>'[4]CONT-RA10717'!H78</f>
        <v>0</v>
      </c>
      <c r="E77" s="204">
        <f>'[4]CONT-RA10717'!K78</f>
        <v>0</v>
      </c>
      <c r="F77" s="204">
        <f>'[4]CONT-RA10717'!N78</f>
        <v>0</v>
      </c>
      <c r="G77" s="204">
        <f t="shared" si="15"/>
        <v>0</v>
      </c>
      <c r="H77" s="204">
        <f t="shared" si="13"/>
        <v>0</v>
      </c>
    </row>
    <row r="78" spans="1:8" ht="26.1" hidden="1" customHeight="1">
      <c r="A78" s="126" t="s">
        <v>115</v>
      </c>
      <c r="B78" s="44">
        <f>'[4]CONT-RA10717'!B79</f>
        <v>0</v>
      </c>
      <c r="C78" s="204">
        <f>'[4]CONT-RA10717'!E79</f>
        <v>0</v>
      </c>
      <c r="D78" s="204">
        <f>'[4]CONT-RA10717'!H79</f>
        <v>0</v>
      </c>
      <c r="E78" s="204">
        <f>'[4]CONT-RA10717'!K79</f>
        <v>0</v>
      </c>
      <c r="F78" s="204">
        <f>'[4]CONT-RA10717'!N79</f>
        <v>0</v>
      </c>
      <c r="G78" s="204">
        <f t="shared" si="15"/>
        <v>0</v>
      </c>
      <c r="H78" s="204">
        <f t="shared" si="13"/>
        <v>0</v>
      </c>
    </row>
    <row r="79" spans="1:8" ht="26.1" hidden="1" customHeight="1">
      <c r="A79" s="126" t="s">
        <v>116</v>
      </c>
      <c r="B79" s="44">
        <f>'[4]CONT-RA10717'!B80</f>
        <v>0</v>
      </c>
      <c r="C79" s="204">
        <f>'[4]CONT-RA10717'!E80</f>
        <v>0</v>
      </c>
      <c r="D79" s="204">
        <f>'[4]CONT-RA10717'!H80</f>
        <v>0</v>
      </c>
      <c r="E79" s="204">
        <f>'[4]CONT-RA10717'!K80</f>
        <v>0</v>
      </c>
      <c r="F79" s="204">
        <f>'[4]CONT-RA10717'!N80</f>
        <v>0</v>
      </c>
      <c r="G79" s="204">
        <f t="shared" si="15"/>
        <v>0</v>
      </c>
      <c r="H79" s="204">
        <f t="shared" si="13"/>
        <v>0</v>
      </c>
    </row>
    <row r="80" spans="1:8" ht="26.1" hidden="1" customHeight="1">
      <c r="A80" s="126" t="s">
        <v>117</v>
      </c>
      <c r="B80" s="44">
        <f>'[4]CONT-RA10717'!B81</f>
        <v>0</v>
      </c>
      <c r="C80" s="204">
        <f>'[4]CONT-RA10717'!E81</f>
        <v>0</v>
      </c>
      <c r="D80" s="204">
        <f>'[4]CONT-RA10717'!H81</f>
        <v>0</v>
      </c>
      <c r="E80" s="204">
        <f>'[4]CONT-RA10717'!K81</f>
        <v>0</v>
      </c>
      <c r="F80" s="204">
        <f>'[4]CONT-RA10717'!N81</f>
        <v>0</v>
      </c>
      <c r="G80" s="204">
        <f t="shared" si="15"/>
        <v>0</v>
      </c>
      <c r="H80" s="204">
        <f t="shared" si="13"/>
        <v>0</v>
      </c>
    </row>
    <row r="81" spans="1:8" ht="26.1" hidden="1" customHeight="1">
      <c r="A81" s="126" t="s">
        <v>119</v>
      </c>
      <c r="B81" s="44">
        <f>'[4]CONT-RA10717'!B82</f>
        <v>0</v>
      </c>
      <c r="C81" s="204">
        <f>'[4]CONT-RA10717'!E82</f>
        <v>0</v>
      </c>
      <c r="D81" s="204">
        <f>'[4]CONT-RA10717'!H82</f>
        <v>0</v>
      </c>
      <c r="E81" s="204">
        <f>'[4]CONT-RA10717'!K82</f>
        <v>0</v>
      </c>
      <c r="F81" s="204">
        <f>'[4]CONT-RA10717'!N82</f>
        <v>0</v>
      </c>
      <c r="G81" s="204">
        <f t="shared" si="15"/>
        <v>0</v>
      </c>
      <c r="H81" s="204">
        <f t="shared" si="13"/>
        <v>0</v>
      </c>
    </row>
    <row r="82" spans="1:8" ht="26.1" hidden="1" customHeight="1">
      <c r="A82" s="126" t="s">
        <v>121</v>
      </c>
      <c r="B82" s="44">
        <f>'[4]CONT-RA10717'!B83</f>
        <v>0</v>
      </c>
      <c r="C82" s="204">
        <f>'[4]CONT-RA10717'!E83</f>
        <v>0</v>
      </c>
      <c r="D82" s="204">
        <f>'[4]CONT-RA10717'!H83</f>
        <v>0</v>
      </c>
      <c r="E82" s="204">
        <f>'[4]CONT-RA10717'!K83</f>
        <v>0</v>
      </c>
      <c r="F82" s="204">
        <f>'[4]CONT-RA10717'!N83</f>
        <v>0</v>
      </c>
      <c r="G82" s="204">
        <f t="shared" si="15"/>
        <v>0</v>
      </c>
      <c r="H82" s="204">
        <f t="shared" si="13"/>
        <v>0</v>
      </c>
    </row>
    <row r="83" spans="1:8" ht="26.1" hidden="1" customHeight="1">
      <c r="A83" s="126" t="s">
        <v>123</v>
      </c>
      <c r="B83" s="44">
        <f>'[4]CONT-RA10717'!B84</f>
        <v>0</v>
      </c>
      <c r="C83" s="204">
        <f>'[4]CONT-RA10717'!E84</f>
        <v>0</v>
      </c>
      <c r="D83" s="204">
        <f>'[4]CONT-RA10717'!H84</f>
        <v>0</v>
      </c>
      <c r="E83" s="204">
        <f>'[4]CONT-RA10717'!K84</f>
        <v>0</v>
      </c>
      <c r="F83" s="204">
        <f>'[4]CONT-RA10717'!N84</f>
        <v>0</v>
      </c>
      <c r="G83" s="204">
        <f t="shared" si="15"/>
        <v>0</v>
      </c>
      <c r="H83" s="204">
        <f t="shared" si="13"/>
        <v>0</v>
      </c>
    </row>
    <row r="84" spans="1:8" ht="26.1" hidden="1" customHeight="1">
      <c r="A84" s="126" t="s">
        <v>125</v>
      </c>
      <c r="B84" s="44">
        <f>'[4]CONT-RA10717'!B85</f>
        <v>0</v>
      </c>
      <c r="C84" s="204">
        <f>'[4]CONT-RA10717'!E85</f>
        <v>0</v>
      </c>
      <c r="D84" s="204">
        <f>'[4]CONT-RA10717'!H85</f>
        <v>0</v>
      </c>
      <c r="E84" s="204">
        <f>'[4]CONT-RA10717'!K85</f>
        <v>0</v>
      </c>
      <c r="F84" s="204">
        <f>'[4]CONT-RA10717'!N85</f>
        <v>0</v>
      </c>
      <c r="G84" s="204">
        <f t="shared" si="15"/>
        <v>0</v>
      </c>
      <c r="H84" s="204">
        <f t="shared" si="13"/>
        <v>0</v>
      </c>
    </row>
    <row r="85" spans="1:8" ht="26.1" hidden="1" customHeight="1">
      <c r="A85" s="126" t="s">
        <v>127</v>
      </c>
      <c r="B85" s="44">
        <f>'[4]CONT-RA10717'!B86</f>
        <v>0</v>
      </c>
      <c r="C85" s="204">
        <f>'[4]CONT-RA10717'!E86</f>
        <v>0</v>
      </c>
      <c r="D85" s="204">
        <f>'[4]CONT-RA10717'!H86</f>
        <v>0</v>
      </c>
      <c r="E85" s="204">
        <f>'[4]CONT-RA10717'!K86</f>
        <v>0</v>
      </c>
      <c r="F85" s="204">
        <f>'[4]CONT-RA10717'!N86</f>
        <v>0</v>
      </c>
      <c r="G85" s="204">
        <f t="shared" si="15"/>
        <v>0</v>
      </c>
      <c r="H85" s="204">
        <f t="shared" si="13"/>
        <v>0</v>
      </c>
    </row>
    <row r="86" spans="1:8" ht="26.1" hidden="1" customHeight="1">
      <c r="A86" s="126" t="s">
        <v>129</v>
      </c>
      <c r="B86" s="44">
        <f>'[4]CONT-RA10717'!B87</f>
        <v>0</v>
      </c>
      <c r="C86" s="204">
        <f>'[4]CONT-RA10717'!E87</f>
        <v>0</v>
      </c>
      <c r="D86" s="204">
        <f>'[4]CONT-RA10717'!H87</f>
        <v>0</v>
      </c>
      <c r="E86" s="204">
        <f>'[4]CONT-RA10717'!K87</f>
        <v>0</v>
      </c>
      <c r="F86" s="204">
        <f>'[4]CONT-RA10717'!N87</f>
        <v>0</v>
      </c>
      <c r="G86" s="204">
        <f t="shared" si="15"/>
        <v>0</v>
      </c>
      <c r="H86" s="204">
        <f t="shared" si="13"/>
        <v>0</v>
      </c>
    </row>
    <row r="87" spans="1:8" ht="26.1" hidden="1" customHeight="1">
      <c r="A87" s="126" t="s">
        <v>131</v>
      </c>
      <c r="B87" s="44">
        <f>'[4]CONT-RA10717'!B88</f>
        <v>0</v>
      </c>
      <c r="C87" s="204">
        <f>'[4]CONT-RA10717'!E88</f>
        <v>0</v>
      </c>
      <c r="D87" s="204">
        <f>'[4]CONT-RA10717'!H88</f>
        <v>0</v>
      </c>
      <c r="E87" s="204">
        <f>'[4]CONT-RA10717'!K88</f>
        <v>0</v>
      </c>
      <c r="F87" s="204">
        <f>'[4]CONT-RA10717'!N88</f>
        <v>0</v>
      </c>
      <c r="G87" s="204">
        <f t="shared" si="15"/>
        <v>0</v>
      </c>
      <c r="H87" s="204">
        <f t="shared" si="13"/>
        <v>0</v>
      </c>
    </row>
    <row r="88" spans="1:8" ht="26.1" hidden="1" customHeight="1">
      <c r="A88" s="126" t="s">
        <v>133</v>
      </c>
      <c r="B88" s="44">
        <f>'[4]CONT-RA10717'!B89</f>
        <v>0</v>
      </c>
      <c r="C88" s="204">
        <f>'[4]CONT-RA10717'!E89</f>
        <v>0</v>
      </c>
      <c r="D88" s="204">
        <f>'[4]CONT-RA10717'!H89</f>
        <v>0</v>
      </c>
      <c r="E88" s="204">
        <f>'[4]CONT-RA10717'!K89</f>
        <v>0</v>
      </c>
      <c r="F88" s="204">
        <f>'[4]CONT-RA10717'!N89</f>
        <v>0</v>
      </c>
      <c r="G88" s="204">
        <f t="shared" si="15"/>
        <v>0</v>
      </c>
      <c r="H88" s="204">
        <f t="shared" si="13"/>
        <v>0</v>
      </c>
    </row>
    <row r="89" spans="1:8" ht="26.1" hidden="1" customHeight="1">
      <c r="A89" s="126" t="s">
        <v>135</v>
      </c>
      <c r="B89" s="44">
        <f>'[4]CONT-RA10717'!B90</f>
        <v>0</v>
      </c>
      <c r="C89" s="204">
        <f>'[4]CONT-RA10717'!E90</f>
        <v>0</v>
      </c>
      <c r="D89" s="204">
        <f>'[4]CONT-RA10717'!H90</f>
        <v>0</v>
      </c>
      <c r="E89" s="204">
        <f>'[4]CONT-RA10717'!K90</f>
        <v>0</v>
      </c>
      <c r="F89" s="204">
        <f>'[4]CONT-RA10717'!N90</f>
        <v>0</v>
      </c>
      <c r="G89" s="204">
        <f t="shared" si="15"/>
        <v>0</v>
      </c>
      <c r="H89" s="204">
        <f t="shared" si="13"/>
        <v>0</v>
      </c>
    </row>
    <row r="90" spans="1:8" ht="26.1" customHeight="1">
      <c r="A90" s="126" t="s">
        <v>137</v>
      </c>
      <c r="B90" s="44">
        <f>B91+B92</f>
        <v>3000</v>
      </c>
      <c r="C90" s="44">
        <f t="shared" ref="C90:H90" si="16">C91+C92</f>
        <v>0</v>
      </c>
      <c r="D90" s="44">
        <f t="shared" si="16"/>
        <v>0</v>
      </c>
      <c r="E90" s="44">
        <f t="shared" si="16"/>
        <v>0</v>
      </c>
      <c r="F90" s="44">
        <f t="shared" si="16"/>
        <v>0</v>
      </c>
      <c r="G90" s="44">
        <f t="shared" si="16"/>
        <v>0</v>
      </c>
      <c r="H90" s="44">
        <f t="shared" si="16"/>
        <v>3000</v>
      </c>
    </row>
    <row r="91" spans="1:8" ht="26.1" hidden="1" customHeight="1">
      <c r="A91" s="126" t="s">
        <v>138</v>
      </c>
      <c r="B91" s="44">
        <f>'[4]CONT-RA10717'!B92</f>
        <v>3000</v>
      </c>
      <c r="H91" s="204">
        <f t="shared" si="13"/>
        <v>3000</v>
      </c>
    </row>
    <row r="92" spans="1:8" ht="26.1" hidden="1" customHeight="1">
      <c r="A92" s="126" t="s">
        <v>139</v>
      </c>
      <c r="B92" s="44"/>
      <c r="H92" s="204">
        <f t="shared" si="13"/>
        <v>0</v>
      </c>
    </row>
    <row r="93" spans="1:8" ht="10.5" hidden="1" customHeight="1">
      <c r="A93" s="296"/>
      <c r="B93" s="323"/>
    </row>
    <row r="94" spans="1:8" ht="26.1" customHeight="1">
      <c r="A94" s="74" t="s">
        <v>305</v>
      </c>
      <c r="B94" s="324">
        <f>'[4]CONT-RA10717'!B95</f>
        <v>0</v>
      </c>
      <c r="C94" s="325">
        <f>'[4]CONT-RA10717'!E95</f>
        <v>142731</v>
      </c>
      <c r="D94" s="325">
        <f>'[4]CONT-RA10717'!H95</f>
        <v>0</v>
      </c>
      <c r="E94" s="325">
        <f>'[4]CONT-RA10717'!K95</f>
        <v>852890</v>
      </c>
      <c r="F94" s="325">
        <f>'[4]CONT-RA10717'!N95</f>
        <v>0</v>
      </c>
      <c r="G94" s="325">
        <f>SUM(C94:F94)</f>
        <v>995621</v>
      </c>
      <c r="H94" s="325">
        <f>G94+B94</f>
        <v>995621</v>
      </c>
    </row>
    <row r="95" spans="1:8" ht="26.1" customHeight="1">
      <c r="A95" s="297" t="s">
        <v>319</v>
      </c>
      <c r="B95" s="326">
        <f t="shared" ref="B95:F95" si="17">SUM(B96:B97)</f>
        <v>0</v>
      </c>
      <c r="C95" s="326">
        <f t="shared" si="17"/>
        <v>0</v>
      </c>
      <c r="D95" s="326">
        <f t="shared" si="17"/>
        <v>441865</v>
      </c>
      <c r="E95" s="326">
        <f t="shared" si="17"/>
        <v>0</v>
      </c>
      <c r="F95" s="326">
        <f t="shared" si="17"/>
        <v>0</v>
      </c>
      <c r="G95" s="326">
        <f>SUM(G96:G97)</f>
        <v>441865</v>
      </c>
      <c r="H95" s="326">
        <f>G95+B95</f>
        <v>441865</v>
      </c>
    </row>
    <row r="96" spans="1:8" ht="26.1" hidden="1" customHeight="1">
      <c r="A96" s="297" t="s">
        <v>307</v>
      </c>
      <c r="B96" s="299">
        <f>'[4]CONT-RA10717'!B97</f>
        <v>0</v>
      </c>
      <c r="C96" s="204">
        <f>'[4]CONT-RA10717'!E97</f>
        <v>0</v>
      </c>
      <c r="D96" s="204">
        <f>'[4]CONT-RA10717'!H97</f>
        <v>441865</v>
      </c>
      <c r="E96" s="204">
        <f>'[4]CONT-RA10717'!K97</f>
        <v>0</v>
      </c>
      <c r="F96" s="204">
        <f>'[4]CONT-RA10717'!N97</f>
        <v>0</v>
      </c>
      <c r="G96" s="204">
        <f>SUM(C96:F96)</f>
        <v>441865</v>
      </c>
      <c r="H96" s="204">
        <f>G96+B96</f>
        <v>441865</v>
      </c>
    </row>
    <row r="97" spans="1:8" ht="26.1" hidden="1" customHeight="1">
      <c r="A97" s="297" t="s">
        <v>308</v>
      </c>
      <c r="B97" s="299">
        <f>'[4]CONT-RA10717'!B98</f>
        <v>0</v>
      </c>
      <c r="C97" s="204">
        <f>'[4]CONT-RA10717'!E98</f>
        <v>0</v>
      </c>
      <c r="D97" s="204">
        <f>'[4]CONT-RA10717'!H98</f>
        <v>0</v>
      </c>
      <c r="E97" s="204">
        <f>'[4]CONT-RA10717'!K98</f>
        <v>0</v>
      </c>
      <c r="F97" s="204">
        <f>'[4]CONT-RA10717'!N98</f>
        <v>0</v>
      </c>
      <c r="G97" s="204">
        <f>SUM(C97:F97)</f>
        <v>0</v>
      </c>
      <c r="H97" s="204">
        <f>G97+B97</f>
        <v>0</v>
      </c>
    </row>
    <row r="98" spans="1:8" ht="26.1" hidden="1" customHeight="1">
      <c r="A98" s="74" t="s">
        <v>320</v>
      </c>
      <c r="B98" s="44">
        <f>'[4]CONT-RA10717'!B99</f>
        <v>0</v>
      </c>
      <c r="C98" s="204">
        <f>'[4]CONT-RA10717'!E99</f>
        <v>0</v>
      </c>
      <c r="D98" s="204">
        <f>'[4]CONT-RA10717'!H99</f>
        <v>0</v>
      </c>
      <c r="E98" s="204">
        <f>'[4]CONT-RA10717'!K99</f>
        <v>0</v>
      </c>
      <c r="F98" s="204">
        <f>'[4]CONT-RA10717'!N99</f>
        <v>0</v>
      </c>
      <c r="G98" s="204">
        <f>SUM(C98:F98)</f>
        <v>0</v>
      </c>
      <c r="H98" s="204">
        <f>G98+B98</f>
        <v>0</v>
      </c>
    </row>
    <row r="99" spans="1:8" ht="12" customHeight="1">
      <c r="A99" s="296"/>
      <c r="B99" s="44"/>
    </row>
    <row r="100" spans="1:8" ht="26.1" customHeight="1" thickBot="1">
      <c r="A100" s="319" t="s">
        <v>39</v>
      </c>
      <c r="B100" s="304">
        <f t="shared" ref="B100:H100" si="18">SUM(B6:B12)+SUM(B15:B20)+SUM(B24:B26)+SUM(B29:B30)+SUM(B33:B49)+B95+B94+B98+B99</f>
        <v>3594155</v>
      </c>
      <c r="C100" s="304">
        <f t="shared" si="18"/>
        <v>142731</v>
      </c>
      <c r="D100" s="304">
        <f t="shared" si="18"/>
        <v>441865</v>
      </c>
      <c r="E100" s="304">
        <f t="shared" si="18"/>
        <v>11709637</v>
      </c>
      <c r="F100" s="304">
        <f t="shared" si="18"/>
        <v>393602</v>
      </c>
      <c r="G100" s="304">
        <f t="shared" si="18"/>
        <v>12687835</v>
      </c>
      <c r="H100" s="304">
        <f t="shared" si="18"/>
        <v>16281990</v>
      </c>
    </row>
    <row r="101" spans="1:8" ht="12" customHeight="1" thickTop="1">
      <c r="D101" s="82"/>
    </row>
    <row r="102" spans="1:8" ht="12" customHeight="1">
      <c r="D102" s="82"/>
    </row>
    <row r="103" spans="1:8" ht="12" customHeight="1">
      <c r="D103" s="82"/>
    </row>
    <row r="104" spans="1:8" s="204" customFormat="1" ht="12" customHeight="1">
      <c r="D104" s="82"/>
    </row>
    <row r="105" spans="1:8" s="204" customFormat="1" ht="12" customHeight="1">
      <c r="D105" s="327"/>
    </row>
    <row r="106" spans="1:8" s="204" customFormat="1" ht="12" customHeight="1">
      <c r="D106" s="82"/>
    </row>
    <row r="107" spans="1:8" s="204" customFormat="1" ht="12" customHeight="1">
      <c r="D107" s="82"/>
    </row>
    <row r="108" spans="1:8" s="204" customFormat="1" ht="12" customHeight="1">
      <c r="D108" s="82"/>
    </row>
    <row r="109" spans="1:8" s="204" customFormat="1" ht="12" customHeight="1">
      <c r="D109" s="82"/>
    </row>
    <row r="110" spans="1:8" s="204" customFormat="1" ht="12" customHeight="1">
      <c r="D110" s="82"/>
    </row>
    <row r="114" spans="1:3" s="204" customFormat="1" ht="12" customHeight="1">
      <c r="A114" s="5"/>
      <c r="B114" s="5"/>
      <c r="C114" s="5"/>
    </row>
  </sheetData>
  <printOptions gridLines="1"/>
  <pageMargins left="1.3" right="0.25" top="1.1399999999999999" bottom="0.35" header="0.23" footer="0.19"/>
  <pageSetup paperSize="9" scale="95" orientation="portrait" r:id="rId1"/>
  <headerFooter alignWithMargins="0">
    <oddFooter>&amp;L&amp;7                        &amp;D/&amp;T&amp;CPage &amp;P of &amp;N</oddFooter>
  </headerFooter>
</worksheet>
</file>

<file path=xl/worksheets/sheet7.xml><?xml version="1.0" encoding="utf-8"?>
<worksheet xmlns="http://schemas.openxmlformats.org/spreadsheetml/2006/main" xmlns:r="http://schemas.openxmlformats.org/officeDocument/2006/relationships">
  <sheetPr>
    <tabColor rgb="FF00B0F0"/>
  </sheetPr>
  <dimension ref="A1:O101"/>
  <sheetViews>
    <sheetView zoomScale="118" zoomScaleNormal="118" zoomScaleSheetLayoutView="80" workbookViewId="0">
      <pane xSplit="1" ySplit="5" topLeftCell="B75" activePane="bottomRight" state="frozen"/>
      <selection pane="topRight" activeCell="B1" sqref="B1"/>
      <selection pane="bottomLeft" activeCell="A7" sqref="A7"/>
      <selection pane="bottomRight" activeCell="H103" sqref="H103"/>
    </sheetView>
  </sheetViews>
  <sheetFormatPr defaultRowHeight="12.75"/>
  <cols>
    <col min="1" max="1" width="17.140625" style="204" customWidth="1"/>
    <col min="2" max="2" width="11.5703125" style="204" customWidth="1"/>
    <col min="3" max="6" width="10.7109375" style="204" customWidth="1"/>
    <col min="7" max="7" width="10" style="204" hidden="1" customWidth="1"/>
    <col min="8" max="8" width="10.140625" style="204" customWidth="1"/>
    <col min="9" max="9" width="10.42578125" style="204" customWidth="1"/>
    <col min="10" max="10" width="10" style="204" hidden="1" customWidth="1"/>
    <col min="11" max="11" width="8.42578125" style="204" hidden="1" customWidth="1"/>
    <col min="12" max="13" width="10.7109375" style="204" customWidth="1"/>
    <col min="14" max="14" width="10.7109375" style="204" hidden="1" customWidth="1"/>
    <col min="15" max="15" width="10.7109375" style="204" customWidth="1"/>
    <col min="16" max="16384" width="9.140625" style="5"/>
  </cols>
  <sheetData>
    <row r="1" spans="1:15" s="306" customFormat="1" ht="16.5" customHeight="1">
      <c r="A1" s="281" t="str">
        <f>[4]SUM!A1</f>
        <v>CY 2017 ALLOTMENT RELEASES</v>
      </c>
      <c r="B1" s="281"/>
      <c r="C1" s="281"/>
      <c r="O1" s="307"/>
    </row>
    <row r="2" spans="1:15" s="306" customFormat="1">
      <c r="A2" s="308" t="s">
        <v>321</v>
      </c>
      <c r="B2" s="308"/>
      <c r="C2" s="308"/>
    </row>
    <row r="3" spans="1:15" s="306" customFormat="1" ht="15" customHeight="1">
      <c r="A3" s="281" t="str">
        <f>[4]SUM!A3</f>
        <v>JANUARY 1- APRIL 30, 2017</v>
      </c>
      <c r="B3" s="281"/>
      <c r="C3" s="281"/>
      <c r="E3" s="1"/>
      <c r="F3" s="1"/>
    </row>
    <row r="4" spans="1:15" s="306" customFormat="1">
      <c r="A4" s="281" t="s">
        <v>1</v>
      </c>
      <c r="B4" s="281"/>
      <c r="C4" s="281"/>
      <c r="E4" s="1"/>
      <c r="F4" s="1"/>
    </row>
    <row r="5" spans="1:15" s="329" customFormat="1" ht="54.75" customHeight="1">
      <c r="A5" s="328" t="s">
        <v>2</v>
      </c>
      <c r="B5" s="314" t="s">
        <v>322</v>
      </c>
      <c r="C5" s="314" t="s">
        <v>323</v>
      </c>
      <c r="D5" s="314" t="s">
        <v>324</v>
      </c>
      <c r="E5" s="314" t="s">
        <v>325</v>
      </c>
      <c r="F5" s="314" t="s">
        <v>326</v>
      </c>
      <c r="G5" s="314" t="s">
        <v>327</v>
      </c>
      <c r="H5" s="314" t="s">
        <v>328</v>
      </c>
      <c r="I5" s="328" t="s">
        <v>329</v>
      </c>
      <c r="J5" s="328" t="s">
        <v>330</v>
      </c>
      <c r="K5" s="314" t="s">
        <v>331</v>
      </c>
      <c r="L5" s="314" t="s">
        <v>332</v>
      </c>
      <c r="M5" s="322" t="s">
        <v>333</v>
      </c>
      <c r="N5" s="314" t="s">
        <v>334</v>
      </c>
      <c r="O5" s="314" t="s">
        <v>39</v>
      </c>
    </row>
    <row r="6" spans="1:15" ht="14.25" customHeight="1">
      <c r="A6" s="287" t="s">
        <v>268</v>
      </c>
      <c r="B6" s="38">
        <f>[4]AUTO!F7</f>
        <v>467717</v>
      </c>
      <c r="C6" s="38">
        <f>[4]AUTO!K7</f>
        <v>0</v>
      </c>
      <c r="D6" s="38">
        <f>[4]AUTO!N7</f>
        <v>0</v>
      </c>
      <c r="E6" s="38">
        <f>[4]AUTO!S7</f>
        <v>0</v>
      </c>
      <c r="F6" s="38"/>
      <c r="G6" s="38">
        <f>[4]AUTO!AD7</f>
        <v>0</v>
      </c>
      <c r="H6" s="38">
        <f>[4]AUTO!AE7</f>
        <v>0</v>
      </c>
      <c r="I6" s="38">
        <f>[4]AUTO!AF7</f>
        <v>0</v>
      </c>
      <c r="J6" s="38">
        <f>[4]AUTO!AG7</f>
        <v>0</v>
      </c>
      <c r="K6" s="38">
        <f>[4]AUTO!AJ7</f>
        <v>0</v>
      </c>
      <c r="L6" s="38">
        <f>[4]AUTO!AM7</f>
        <v>0</v>
      </c>
      <c r="M6" s="38">
        <f>[4]AUTO!AQ7</f>
        <v>0</v>
      </c>
      <c r="N6" s="38">
        <f>[4]AUTO!AR7</f>
        <v>0</v>
      </c>
      <c r="O6" s="38">
        <f t="shared" ref="O6:O11" si="0">SUM(B6:N6)</f>
        <v>467717</v>
      </c>
    </row>
    <row r="7" spans="1:15">
      <c r="A7" s="18" t="s">
        <v>269</v>
      </c>
      <c r="B7" s="38">
        <f>[4]AUTO!F8</f>
        <v>39147</v>
      </c>
      <c r="C7" s="38">
        <f>[4]AUTO!K8</f>
        <v>0</v>
      </c>
      <c r="D7" s="38">
        <f>[4]AUTO!N8</f>
        <v>0</v>
      </c>
      <c r="E7" s="38">
        <f>[4]AUTO!S8</f>
        <v>0</v>
      </c>
      <c r="F7" s="38"/>
      <c r="G7" s="38">
        <f>[4]AUTO!AD8</f>
        <v>0</v>
      </c>
      <c r="H7" s="38">
        <f>[4]AUTO!AE8</f>
        <v>480</v>
      </c>
      <c r="I7" s="38">
        <f>[4]AUTO!AF8</f>
        <v>0</v>
      </c>
      <c r="J7" s="38">
        <f>[4]AUTO!AG8</f>
        <v>0</v>
      </c>
      <c r="K7" s="38">
        <f>[4]AUTO!AJ8</f>
        <v>0</v>
      </c>
      <c r="L7" s="38">
        <f>[4]AUTO!AM8</f>
        <v>0</v>
      </c>
      <c r="M7" s="38">
        <f>[4]AUTO!AQ8</f>
        <v>0</v>
      </c>
      <c r="N7" s="38">
        <f>[4]AUTO!AR8</f>
        <v>0</v>
      </c>
      <c r="O7" s="38">
        <f t="shared" si="0"/>
        <v>39627</v>
      </c>
    </row>
    <row r="8" spans="1:15">
      <c r="A8" s="18" t="s">
        <v>270</v>
      </c>
      <c r="B8" s="38">
        <f>[4]AUTO!F9</f>
        <v>4929</v>
      </c>
      <c r="C8" s="38">
        <f>[4]AUTO!K9</f>
        <v>0</v>
      </c>
      <c r="D8" s="38">
        <f>[4]AUTO!N9</f>
        <v>0</v>
      </c>
      <c r="E8" s="38">
        <f>[4]AUTO!S9</f>
        <v>0</v>
      </c>
      <c r="F8" s="38"/>
      <c r="G8" s="38">
        <f>[4]AUTO!AD9</f>
        <v>0</v>
      </c>
      <c r="H8" s="38">
        <f>[4]AUTO!AE9</f>
        <v>0</v>
      </c>
      <c r="I8" s="38">
        <f>[4]AUTO!AF9</f>
        <v>0</v>
      </c>
      <c r="J8" s="38">
        <f>[4]AUTO!AG9</f>
        <v>0</v>
      </c>
      <c r="K8" s="38">
        <f>[4]AUTO!AJ9</f>
        <v>0</v>
      </c>
      <c r="L8" s="38">
        <f>[4]AUTO!AM9</f>
        <v>0</v>
      </c>
      <c r="M8" s="38">
        <f>[4]AUTO!AQ9</f>
        <v>0</v>
      </c>
      <c r="N8" s="38">
        <f>[4]AUTO!AR9</f>
        <v>0</v>
      </c>
      <c r="O8" s="38">
        <f t="shared" si="0"/>
        <v>4929</v>
      </c>
    </row>
    <row r="9" spans="1:15">
      <c r="A9" s="18" t="s">
        <v>271</v>
      </c>
      <c r="B9" s="38">
        <f>[4]AUTO!F10</f>
        <v>340301</v>
      </c>
      <c r="C9" s="38">
        <f>[4]AUTO!K10</f>
        <v>0</v>
      </c>
      <c r="D9" s="38">
        <f>[4]AUTO!N10</f>
        <v>0</v>
      </c>
      <c r="E9" s="38">
        <f>[4]AUTO!S10</f>
        <v>0</v>
      </c>
      <c r="F9" s="38"/>
      <c r="G9" s="38">
        <f>[4]AUTO!AD10</f>
        <v>0</v>
      </c>
      <c r="H9" s="38">
        <f>[4]AUTO!AE10</f>
        <v>0</v>
      </c>
      <c r="I9" s="38">
        <f>[4]AUTO!AF10</f>
        <v>0</v>
      </c>
      <c r="J9" s="38">
        <f>[4]AUTO!AG10</f>
        <v>0</v>
      </c>
      <c r="K9" s="38">
        <f>[4]AUTO!AJ10</f>
        <v>0</v>
      </c>
      <c r="L9" s="38">
        <f>[4]AUTO!AM10</f>
        <v>0</v>
      </c>
      <c r="M9" s="38">
        <f>[4]AUTO!AQ10</f>
        <v>0</v>
      </c>
      <c r="N9" s="38">
        <f>[4]AUTO!AR10</f>
        <v>0</v>
      </c>
      <c r="O9" s="38">
        <f t="shared" si="0"/>
        <v>340301</v>
      </c>
    </row>
    <row r="10" spans="1:15">
      <c r="A10" s="18" t="s">
        <v>272</v>
      </c>
      <c r="B10" s="38">
        <f>[4]AUTO!F11</f>
        <v>346573</v>
      </c>
      <c r="C10" s="38">
        <f>[4]AUTO!K11</f>
        <v>0</v>
      </c>
      <c r="D10" s="38">
        <f>[4]AUTO!N11</f>
        <v>0</v>
      </c>
      <c r="E10" s="38">
        <f>[4]AUTO!S11</f>
        <v>0</v>
      </c>
      <c r="F10" s="38"/>
      <c r="G10" s="38">
        <f>[4]AUTO!AD11</f>
        <v>0</v>
      </c>
      <c r="H10" s="38">
        <f>[4]AUTO!AE11</f>
        <v>0</v>
      </c>
      <c r="I10" s="38">
        <f>[4]AUTO!AF11</f>
        <v>0</v>
      </c>
      <c r="J10" s="38">
        <f>[4]AUTO!AG11</f>
        <v>0</v>
      </c>
      <c r="K10" s="38">
        <f>[4]AUTO!AJ11</f>
        <v>0</v>
      </c>
      <c r="L10" s="38">
        <f>[4]AUTO!AM11</f>
        <v>0</v>
      </c>
      <c r="M10" s="38">
        <f>[4]AUTO!AQ11</f>
        <v>0</v>
      </c>
      <c r="N10" s="38">
        <f>[4]AUTO!AR11</f>
        <v>0</v>
      </c>
      <c r="O10" s="38">
        <f t="shared" si="0"/>
        <v>346573</v>
      </c>
    </row>
    <row r="11" spans="1:15">
      <c r="A11" s="18" t="s">
        <v>273</v>
      </c>
      <c r="B11" s="38">
        <f>[4]AUTO!F12</f>
        <v>308892</v>
      </c>
      <c r="C11" s="38">
        <f>[4]AUTO!K12</f>
        <v>0</v>
      </c>
      <c r="D11" s="38">
        <f>[4]AUTO!N12</f>
        <v>0</v>
      </c>
      <c r="E11" s="38">
        <f>[4]AUTO!S12</f>
        <v>0</v>
      </c>
      <c r="F11" s="38"/>
      <c r="G11" s="38">
        <f>[4]AUTO!AD12</f>
        <v>0</v>
      </c>
      <c r="H11" s="38">
        <f>[4]AUTO!AE12</f>
        <v>0</v>
      </c>
      <c r="I11" s="38">
        <f>[4]AUTO!AF12</f>
        <v>0</v>
      </c>
      <c r="J11" s="38">
        <f>[4]AUTO!AG12</f>
        <v>0</v>
      </c>
      <c r="K11" s="38">
        <f>[4]AUTO!AJ12</f>
        <v>0</v>
      </c>
      <c r="L11" s="38">
        <f>[4]AUTO!AM12</f>
        <v>0</v>
      </c>
      <c r="M11" s="38">
        <f>[4]AUTO!AQ12</f>
        <v>0</v>
      </c>
      <c r="N11" s="38">
        <f>[4]AUTO!AR12</f>
        <v>0</v>
      </c>
      <c r="O11" s="38">
        <f t="shared" si="0"/>
        <v>308892</v>
      </c>
    </row>
    <row r="12" spans="1:15">
      <c r="A12" s="74" t="s">
        <v>274</v>
      </c>
      <c r="B12" s="38">
        <f t="shared" ref="B12:N12" si="1">+B13+B14</f>
        <v>24594004</v>
      </c>
      <c r="C12" s="38">
        <f t="shared" si="1"/>
        <v>52797</v>
      </c>
      <c r="D12" s="38">
        <f t="shared" si="1"/>
        <v>0</v>
      </c>
      <c r="E12" s="38">
        <f t="shared" si="1"/>
        <v>72378</v>
      </c>
      <c r="F12" s="38"/>
      <c r="G12" s="38">
        <f t="shared" si="1"/>
        <v>0</v>
      </c>
      <c r="H12" s="38">
        <f t="shared" si="1"/>
        <v>0</v>
      </c>
      <c r="I12" s="38">
        <f t="shared" si="1"/>
        <v>0</v>
      </c>
      <c r="J12" s="38">
        <f t="shared" si="1"/>
        <v>0</v>
      </c>
      <c r="K12" s="38">
        <f t="shared" si="1"/>
        <v>0</v>
      </c>
      <c r="L12" s="38">
        <f t="shared" si="1"/>
        <v>0</v>
      </c>
      <c r="M12" s="38">
        <f t="shared" si="1"/>
        <v>0</v>
      </c>
      <c r="N12" s="38">
        <f t="shared" si="1"/>
        <v>0</v>
      </c>
      <c r="O12" s="38">
        <f>+O13+O14</f>
        <v>24719179</v>
      </c>
    </row>
    <row r="13" spans="1:15" hidden="1">
      <c r="A13" s="74" t="s">
        <v>275</v>
      </c>
      <c r="B13" s="38">
        <f>[4]AUTO!F14</f>
        <v>39633</v>
      </c>
      <c r="C13" s="38">
        <f>[4]AUTO!K14</f>
        <v>52797</v>
      </c>
      <c r="D13" s="38">
        <f>[4]AUTO!N14</f>
        <v>0</v>
      </c>
      <c r="E13" s="38">
        <f>[4]AUTO!S14</f>
        <v>72378</v>
      </c>
      <c r="F13" s="38"/>
      <c r="G13" s="38">
        <f>[4]AUTO!AD14</f>
        <v>0</v>
      </c>
      <c r="H13" s="38">
        <f>[4]AUTO!AE14</f>
        <v>0</v>
      </c>
      <c r="I13" s="38">
        <f>[4]AUTO!AF14</f>
        <v>0</v>
      </c>
      <c r="J13" s="38">
        <f>[4]AUTO!AG14</f>
        <v>0</v>
      </c>
      <c r="K13" s="38">
        <f>[4]AUTO!AJ14</f>
        <v>0</v>
      </c>
      <c r="L13" s="38">
        <f>[4]AUTO!AM14</f>
        <v>0</v>
      </c>
      <c r="M13" s="38">
        <f>[4]AUTO!AQ14</f>
        <v>0</v>
      </c>
      <c r="N13" s="38">
        <f>[4]AUTO!AR14</f>
        <v>0</v>
      </c>
      <c r="O13" s="38">
        <f t="shared" ref="O13:O19" si="2">SUM(B13:N13)</f>
        <v>164808</v>
      </c>
    </row>
    <row r="14" spans="1:15" hidden="1">
      <c r="A14" s="74" t="s">
        <v>276</v>
      </c>
      <c r="B14" s="38">
        <f>[4]AUTO!F15</f>
        <v>24554371</v>
      </c>
      <c r="C14" s="38">
        <f>[4]AUTO!K15</f>
        <v>0</v>
      </c>
      <c r="D14" s="38">
        <f>[4]AUTO!N15</f>
        <v>0</v>
      </c>
      <c r="E14" s="38">
        <f>[4]AUTO!S15</f>
        <v>0</v>
      </c>
      <c r="F14" s="38"/>
      <c r="G14" s="38">
        <f>[4]AUTO!AD15</f>
        <v>0</v>
      </c>
      <c r="H14" s="38">
        <f>[4]AUTO!AE15</f>
        <v>0</v>
      </c>
      <c r="I14" s="38">
        <f>[4]AUTO!AF15</f>
        <v>0</v>
      </c>
      <c r="J14" s="38">
        <f>[4]AUTO!AG15</f>
        <v>0</v>
      </c>
      <c r="K14" s="38">
        <f>[4]AUTO!AJ15</f>
        <v>0</v>
      </c>
      <c r="L14" s="38">
        <f>[4]AUTO!AM15</f>
        <v>0</v>
      </c>
      <c r="M14" s="38">
        <f>[4]AUTO!AQ15</f>
        <v>0</v>
      </c>
      <c r="N14" s="38">
        <f>[4]AUTO!AR15</f>
        <v>0</v>
      </c>
      <c r="O14" s="38">
        <f t="shared" si="2"/>
        <v>24554371</v>
      </c>
    </row>
    <row r="15" spans="1:15">
      <c r="A15" s="74" t="s">
        <v>277</v>
      </c>
      <c r="B15" s="38">
        <f>[4]AUTO!F16</f>
        <v>2760904</v>
      </c>
      <c r="C15" s="38">
        <f>[4]AUTO!K16</f>
        <v>0</v>
      </c>
      <c r="D15" s="38">
        <f>[4]AUTO!N16</f>
        <v>0</v>
      </c>
      <c r="E15" s="38">
        <f>[4]AUTO!S16</f>
        <v>0</v>
      </c>
      <c r="F15" s="38"/>
      <c r="G15" s="38">
        <f>[4]AUTO!AD16</f>
        <v>0</v>
      </c>
      <c r="H15" s="38">
        <f>[4]AUTO!AE16</f>
        <v>0</v>
      </c>
      <c r="I15" s="38">
        <f>[4]AUTO!AF16</f>
        <v>0</v>
      </c>
      <c r="J15" s="38">
        <f>[4]AUTO!AG16</f>
        <v>0</v>
      </c>
      <c r="K15" s="38">
        <f>[4]AUTO!AJ16</f>
        <v>0</v>
      </c>
      <c r="L15" s="38">
        <f>[4]AUTO!AM16</f>
        <v>0</v>
      </c>
      <c r="M15" s="38">
        <f>[4]AUTO!AQ16</f>
        <v>0</v>
      </c>
      <c r="N15" s="38">
        <f>[4]AUTO!AR16</f>
        <v>0</v>
      </c>
      <c r="O15" s="38">
        <f t="shared" si="2"/>
        <v>2760904</v>
      </c>
    </row>
    <row r="16" spans="1:15">
      <c r="A16" s="74" t="s">
        <v>278</v>
      </c>
      <c r="B16" s="38">
        <f>[4]AUTO!F17</f>
        <v>35670</v>
      </c>
      <c r="C16" s="38">
        <f>[4]AUTO!K17</f>
        <v>0</v>
      </c>
      <c r="D16" s="38">
        <f>[4]AUTO!N17</f>
        <v>0</v>
      </c>
      <c r="E16" s="38">
        <f>[4]AUTO!S17</f>
        <v>1481962</v>
      </c>
      <c r="F16" s="38"/>
      <c r="G16" s="38">
        <f>[4]AUTO!AD17</f>
        <v>0</v>
      </c>
      <c r="H16" s="38">
        <f>[4]AUTO!AE17</f>
        <v>0</v>
      </c>
      <c r="I16" s="38">
        <f>[4]AUTO!AF17</f>
        <v>0</v>
      </c>
      <c r="J16" s="38">
        <f>[4]AUTO!AG17</f>
        <v>0</v>
      </c>
      <c r="K16" s="38">
        <f>[4]AUTO!AJ17</f>
        <v>0</v>
      </c>
      <c r="L16" s="38">
        <f>[4]AUTO!AM17</f>
        <v>0</v>
      </c>
      <c r="M16" s="38">
        <f>[4]AUTO!AQ17</f>
        <v>0</v>
      </c>
      <c r="N16" s="38">
        <f>[4]AUTO!AR17</f>
        <v>0</v>
      </c>
      <c r="O16" s="38">
        <f t="shared" si="2"/>
        <v>1517632</v>
      </c>
    </row>
    <row r="17" spans="1:15">
      <c r="A17" s="74" t="s">
        <v>279</v>
      </c>
      <c r="B17" s="38">
        <f>[4]AUTO!F18</f>
        <v>590669</v>
      </c>
      <c r="C17" s="38">
        <f>[4]AUTO!K18</f>
        <v>0</v>
      </c>
      <c r="D17" s="38">
        <f>[4]AUTO!N18</f>
        <v>0</v>
      </c>
      <c r="E17" s="38">
        <f>[4]AUTO!S18</f>
        <v>8838</v>
      </c>
      <c r="F17" s="38"/>
      <c r="G17" s="38">
        <f>[4]AUTO!AD18</f>
        <v>0</v>
      </c>
      <c r="H17" s="38">
        <f>[4]AUTO!AE18</f>
        <v>0</v>
      </c>
      <c r="I17" s="38">
        <f>[4]AUTO!AF18</f>
        <v>0</v>
      </c>
      <c r="J17" s="38">
        <f>[4]AUTO!AG18</f>
        <v>0</v>
      </c>
      <c r="K17" s="38">
        <f>[4]AUTO!AJ18</f>
        <v>0</v>
      </c>
      <c r="L17" s="38">
        <f>[4]AUTO!AM18</f>
        <v>0</v>
      </c>
      <c r="M17" s="38">
        <f>[4]AUTO!AQ18</f>
        <v>0</v>
      </c>
      <c r="N17" s="38">
        <f>[4]AUTO!AR18</f>
        <v>0</v>
      </c>
      <c r="O17" s="38">
        <f t="shared" si="2"/>
        <v>599507</v>
      </c>
    </row>
    <row r="18" spans="1:15">
      <c r="A18" s="74" t="s">
        <v>280</v>
      </c>
      <c r="B18" s="38">
        <f>[4]AUTO!F19</f>
        <v>549802</v>
      </c>
      <c r="C18" s="38">
        <f>[4]AUTO!K19</f>
        <v>0</v>
      </c>
      <c r="D18" s="38">
        <f>[4]AUTO!N19</f>
        <v>1916381</v>
      </c>
      <c r="E18" s="38">
        <f>[4]AUTO!S19</f>
        <v>408241</v>
      </c>
      <c r="F18" s="38"/>
      <c r="G18" s="38">
        <f>[4]AUTO!AD19</f>
        <v>0</v>
      </c>
      <c r="H18" s="38">
        <f>[4]AUTO!AE19</f>
        <v>0</v>
      </c>
      <c r="I18" s="38">
        <f>[4]AUTO!AF19</f>
        <v>0</v>
      </c>
      <c r="J18" s="38">
        <f>[4]AUTO!AG19</f>
        <v>0</v>
      </c>
      <c r="K18" s="38">
        <f>[4]AUTO!AJ19</f>
        <v>0</v>
      </c>
      <c r="L18" s="38">
        <f>[4]AUTO!AM19</f>
        <v>0</v>
      </c>
      <c r="M18" s="38">
        <f>[4]AUTO!AQ19</f>
        <v>0</v>
      </c>
      <c r="N18" s="38">
        <f>[4]AUTO!AR19</f>
        <v>0</v>
      </c>
      <c r="O18" s="38">
        <f t="shared" si="2"/>
        <v>2874424</v>
      </c>
    </row>
    <row r="19" spans="1:15">
      <c r="A19" s="74" t="s">
        <v>281</v>
      </c>
      <c r="B19" s="38">
        <f>[4]AUTO!F20</f>
        <v>124232</v>
      </c>
      <c r="C19" s="38">
        <f>[4]AUTO!K20</f>
        <v>0</v>
      </c>
      <c r="D19" s="38">
        <f>[4]AUTO!N20</f>
        <v>0</v>
      </c>
      <c r="E19" s="38">
        <f>[4]AUTO!S20</f>
        <v>0</v>
      </c>
      <c r="F19" s="38"/>
      <c r="G19" s="38">
        <f>[4]AUTO!AD20</f>
        <v>0</v>
      </c>
      <c r="H19" s="38">
        <f>[4]AUTO!AE20</f>
        <v>0</v>
      </c>
      <c r="I19" s="38">
        <f>[4]AUTO!AF20</f>
        <v>0</v>
      </c>
      <c r="J19" s="38">
        <f>[4]AUTO!AG20</f>
        <v>0</v>
      </c>
      <c r="K19" s="38">
        <f>[4]AUTO!AJ20</f>
        <v>0</v>
      </c>
      <c r="L19" s="38">
        <f>[4]AUTO!AM20</f>
        <v>0</v>
      </c>
      <c r="M19" s="38">
        <f>[4]AUTO!AQ20</f>
        <v>0</v>
      </c>
      <c r="N19" s="38">
        <f>[4]AUTO!AR20</f>
        <v>0</v>
      </c>
      <c r="O19" s="38">
        <f t="shared" si="2"/>
        <v>124232</v>
      </c>
    </row>
    <row r="20" spans="1:15" ht="12.75" customHeight="1">
      <c r="A20" s="74" t="s">
        <v>282</v>
      </c>
      <c r="B20" s="38">
        <f t="shared" ref="B20:N20" si="3">+B21+B22</f>
        <v>1730551</v>
      </c>
      <c r="C20" s="38">
        <f t="shared" si="3"/>
        <v>8000</v>
      </c>
      <c r="D20" s="38">
        <f t="shared" si="3"/>
        <v>207018</v>
      </c>
      <c r="E20" s="38">
        <f t="shared" si="3"/>
        <v>322426</v>
      </c>
      <c r="F20" s="38"/>
      <c r="G20" s="38">
        <f t="shared" si="3"/>
        <v>0</v>
      </c>
      <c r="H20" s="38">
        <f t="shared" si="3"/>
        <v>0</v>
      </c>
      <c r="I20" s="38">
        <f t="shared" si="3"/>
        <v>0</v>
      </c>
      <c r="J20" s="38">
        <f t="shared" si="3"/>
        <v>0</v>
      </c>
      <c r="K20" s="38">
        <f t="shared" si="3"/>
        <v>0</v>
      </c>
      <c r="L20" s="38">
        <f t="shared" si="3"/>
        <v>0</v>
      </c>
      <c r="M20" s="38">
        <f t="shared" si="3"/>
        <v>0</v>
      </c>
      <c r="N20" s="38">
        <f t="shared" si="3"/>
        <v>0</v>
      </c>
      <c r="O20" s="38">
        <f>+O21+O22</f>
        <v>2267995</v>
      </c>
    </row>
    <row r="21" spans="1:15" hidden="1">
      <c r="A21" s="74" t="s">
        <v>275</v>
      </c>
      <c r="B21" s="38">
        <f>[4]AUTO!F22</f>
        <v>555888</v>
      </c>
      <c r="C21" s="38">
        <f>[4]AUTO!K22</f>
        <v>8000</v>
      </c>
      <c r="D21" s="38">
        <f>[4]AUTO!N22</f>
        <v>207018</v>
      </c>
      <c r="E21" s="38">
        <f>[4]AUTO!S22</f>
        <v>322426</v>
      </c>
      <c r="F21" s="38"/>
      <c r="G21" s="38">
        <f>[4]AUTO!AD22</f>
        <v>0</v>
      </c>
      <c r="H21" s="38">
        <f>[4]AUTO!AE22</f>
        <v>0</v>
      </c>
      <c r="I21" s="38">
        <f>[4]AUTO!AF22</f>
        <v>0</v>
      </c>
      <c r="J21" s="38">
        <f>[4]AUTO!AG22</f>
        <v>0</v>
      </c>
      <c r="K21" s="38">
        <f>[4]AUTO!AJ22</f>
        <v>0</v>
      </c>
      <c r="L21" s="38">
        <f>[4]AUTO!AM22</f>
        <v>0</v>
      </c>
      <c r="M21" s="38">
        <f>[4]AUTO!AQ22</f>
        <v>0</v>
      </c>
      <c r="N21" s="38">
        <f>[4]AUTO!AR22</f>
        <v>0</v>
      </c>
      <c r="O21" s="38">
        <f>SUM(B21:N21)</f>
        <v>1093332</v>
      </c>
    </row>
    <row r="22" spans="1:15" hidden="1">
      <c r="A22" s="74" t="s">
        <v>276</v>
      </c>
      <c r="B22" s="38">
        <f>[4]AUTO!F23</f>
        <v>1174663</v>
      </c>
      <c r="C22" s="38">
        <f>[4]AUTO!K23</f>
        <v>0</v>
      </c>
      <c r="D22" s="38">
        <f>[4]AUTO!N23</f>
        <v>0</v>
      </c>
      <c r="E22" s="38">
        <f>[4]AUTO!S23</f>
        <v>0</v>
      </c>
      <c r="F22" s="38"/>
      <c r="G22" s="38">
        <f>[4]AUTO!AD23</f>
        <v>0</v>
      </c>
      <c r="H22" s="38">
        <f>[4]AUTO!AE23</f>
        <v>0</v>
      </c>
      <c r="I22" s="38">
        <f>[4]AUTO!AF23</f>
        <v>0</v>
      </c>
      <c r="J22" s="38">
        <f>[4]AUTO!AG23</f>
        <v>0</v>
      </c>
      <c r="K22" s="38">
        <f>[4]AUTO!AJ23</f>
        <v>0</v>
      </c>
      <c r="L22" s="38">
        <f>[4]AUTO!AM23</f>
        <v>0</v>
      </c>
      <c r="M22" s="38">
        <f>[4]AUTO!AQ23</f>
        <v>0</v>
      </c>
      <c r="N22" s="38">
        <f>[4]AUTO!AR23</f>
        <v>0</v>
      </c>
      <c r="O22" s="38">
        <f>SUM(B22:N22)</f>
        <v>1174663</v>
      </c>
    </row>
    <row r="23" spans="1:15">
      <c r="A23" s="74" t="s">
        <v>283</v>
      </c>
      <c r="B23" s="38">
        <f>[4]AUTO!F24</f>
        <v>59122</v>
      </c>
      <c r="C23" s="38">
        <f>[4]AUTO!K24</f>
        <v>189753</v>
      </c>
      <c r="D23" s="38">
        <f>[4]AUTO!N24</f>
        <v>0</v>
      </c>
      <c r="E23" s="38">
        <f>[4]AUTO!S24</f>
        <v>0</v>
      </c>
      <c r="F23" s="38"/>
      <c r="G23" s="38">
        <f>[4]AUTO!AD24</f>
        <v>0</v>
      </c>
      <c r="H23" s="38">
        <f>[4]AUTO!AE24</f>
        <v>0</v>
      </c>
      <c r="I23" s="38">
        <f>[4]AUTO!AF24</f>
        <v>0</v>
      </c>
      <c r="J23" s="38">
        <f>[4]AUTO!AG24</f>
        <v>0</v>
      </c>
      <c r="K23" s="38">
        <f>[4]AUTO!AJ24</f>
        <v>0</v>
      </c>
      <c r="L23" s="38">
        <f>[4]AUTO!AM24</f>
        <v>0</v>
      </c>
      <c r="M23" s="38">
        <f>[4]AUTO!AQ24</f>
        <v>0</v>
      </c>
      <c r="N23" s="38">
        <f>[4]AUTO!AR24</f>
        <v>0</v>
      </c>
      <c r="O23" s="38">
        <f>SUM(B23:N23)</f>
        <v>248875</v>
      </c>
    </row>
    <row r="24" spans="1:15">
      <c r="A24" s="74" t="s">
        <v>284</v>
      </c>
      <c r="B24" s="38">
        <f>[4]AUTO!F25</f>
        <v>518364</v>
      </c>
      <c r="C24" s="38">
        <f>[4]AUTO!K25</f>
        <v>13870</v>
      </c>
      <c r="D24" s="38">
        <f>[4]AUTO!N25</f>
        <v>0</v>
      </c>
      <c r="E24" s="38">
        <f>[4]AUTO!S25</f>
        <v>9000</v>
      </c>
      <c r="F24" s="38"/>
      <c r="G24" s="38">
        <f>[4]AUTO!AD25</f>
        <v>0</v>
      </c>
      <c r="H24" s="38">
        <f>[4]AUTO!AE25</f>
        <v>0</v>
      </c>
      <c r="I24" s="38">
        <f>[4]AUTO!AF25</f>
        <v>0</v>
      </c>
      <c r="J24" s="38">
        <f>[4]AUTO!AG25</f>
        <v>0</v>
      </c>
      <c r="K24" s="38">
        <f>[4]AUTO!AJ25</f>
        <v>0</v>
      </c>
      <c r="L24" s="38">
        <f>[4]AUTO!AM25</f>
        <v>0</v>
      </c>
      <c r="M24" s="38">
        <f>[4]AUTO!AQ25</f>
        <v>0</v>
      </c>
      <c r="N24" s="38">
        <f>[4]AUTO!AR25</f>
        <v>0</v>
      </c>
      <c r="O24" s="38">
        <f>SUM(B24:N24)</f>
        <v>541234</v>
      </c>
    </row>
    <row r="25" spans="1:15">
      <c r="A25" s="74" t="s">
        <v>285</v>
      </c>
      <c r="B25" s="38">
        <f>[4]AUTO!F26</f>
        <v>589464</v>
      </c>
      <c r="C25" s="38">
        <f>[4]AUTO!K26</f>
        <v>0</v>
      </c>
      <c r="D25" s="38">
        <f>[4]AUTO!N26</f>
        <v>0</v>
      </c>
      <c r="E25" s="38">
        <f>[4]AUTO!S26</f>
        <v>449760</v>
      </c>
      <c r="F25" s="38"/>
      <c r="G25" s="38">
        <f>[4]AUTO!AD26</f>
        <v>0</v>
      </c>
      <c r="H25" s="38">
        <f>[4]AUTO!AE26</f>
        <v>0</v>
      </c>
      <c r="I25" s="38">
        <f>[4]AUTO!AF26</f>
        <v>0</v>
      </c>
      <c r="J25" s="38">
        <f>[4]AUTO!AG26</f>
        <v>0</v>
      </c>
      <c r="K25" s="38">
        <f>[4]AUTO!AJ26</f>
        <v>6101</v>
      </c>
      <c r="L25" s="38">
        <f>[4]AUTO!AM26</f>
        <v>0</v>
      </c>
      <c r="M25" s="38">
        <f>[4]AUTO!AQ26</f>
        <v>0</v>
      </c>
      <c r="N25" s="38">
        <f>[4]AUTO!AR26</f>
        <v>0</v>
      </c>
      <c r="O25" s="38">
        <f>SUM(B25:N25)</f>
        <v>1045325</v>
      </c>
    </row>
    <row r="26" spans="1:15">
      <c r="A26" s="74" t="s">
        <v>286</v>
      </c>
      <c r="B26" s="38">
        <f t="shared" ref="B26:N26" si="4">+B27+B28</f>
        <v>214625</v>
      </c>
      <c r="C26" s="38">
        <f t="shared" si="4"/>
        <v>0</v>
      </c>
      <c r="D26" s="38">
        <f t="shared" si="4"/>
        <v>0</v>
      </c>
      <c r="E26" s="38">
        <f t="shared" si="4"/>
        <v>76578</v>
      </c>
      <c r="F26" s="38"/>
      <c r="G26" s="38">
        <f t="shared" si="4"/>
        <v>0</v>
      </c>
      <c r="H26" s="38">
        <f t="shared" si="4"/>
        <v>0</v>
      </c>
      <c r="I26" s="38">
        <f t="shared" si="4"/>
        <v>0</v>
      </c>
      <c r="J26" s="38">
        <f t="shared" si="4"/>
        <v>0</v>
      </c>
      <c r="K26" s="38">
        <f t="shared" si="4"/>
        <v>0</v>
      </c>
      <c r="L26" s="38">
        <f t="shared" si="4"/>
        <v>0</v>
      </c>
      <c r="M26" s="38">
        <f t="shared" si="4"/>
        <v>0</v>
      </c>
      <c r="N26" s="38">
        <f t="shared" si="4"/>
        <v>0</v>
      </c>
      <c r="O26" s="38">
        <f>+O27+O28</f>
        <v>291203</v>
      </c>
    </row>
    <row r="27" spans="1:15" hidden="1">
      <c r="A27" s="74" t="s">
        <v>275</v>
      </c>
      <c r="B27" s="38">
        <f>[4]AUTO!F28</f>
        <v>214625</v>
      </c>
      <c r="C27" s="38">
        <f>[4]AUTO!K28</f>
        <v>0</v>
      </c>
      <c r="D27" s="38">
        <f>[4]AUTO!N28</f>
        <v>0</v>
      </c>
      <c r="E27" s="38">
        <f>[4]AUTO!S28</f>
        <v>76578</v>
      </c>
      <c r="F27" s="38"/>
      <c r="G27" s="38">
        <f>[4]AUTO!AD28</f>
        <v>0</v>
      </c>
      <c r="H27" s="38">
        <f>[4]AUTO!AE28</f>
        <v>0</v>
      </c>
      <c r="I27" s="38">
        <f>[4]AUTO!AF28</f>
        <v>0</v>
      </c>
      <c r="J27" s="38">
        <f>[4]AUTO!AG28</f>
        <v>0</v>
      </c>
      <c r="K27" s="38">
        <f>[4]AUTO!AJ28</f>
        <v>0</v>
      </c>
      <c r="L27" s="38">
        <f>[4]AUTO!AM28</f>
        <v>0</v>
      </c>
      <c r="M27" s="38">
        <f>[4]AUTO!AQ28</f>
        <v>0</v>
      </c>
      <c r="N27" s="38">
        <f>[4]AUTO!AR28</f>
        <v>0</v>
      </c>
      <c r="O27" s="38">
        <f>SUM(B27:N27)</f>
        <v>291203</v>
      </c>
    </row>
    <row r="28" spans="1:15" hidden="1">
      <c r="A28" s="74" t="s">
        <v>276</v>
      </c>
      <c r="B28" s="38">
        <f>[4]AUTO!F29</f>
        <v>0</v>
      </c>
      <c r="C28" s="38">
        <f>[4]AUTO!K29</f>
        <v>0</v>
      </c>
      <c r="D28" s="38">
        <f>[4]AUTO!N29</f>
        <v>0</v>
      </c>
      <c r="E28" s="38">
        <f>[4]AUTO!S29</f>
        <v>0</v>
      </c>
      <c r="F28" s="38"/>
      <c r="G28" s="38">
        <f>[4]AUTO!AD29</f>
        <v>0</v>
      </c>
      <c r="H28" s="38">
        <f>[4]AUTO!AE29</f>
        <v>0</v>
      </c>
      <c r="I28" s="38">
        <f>[4]AUTO!AF29</f>
        <v>0</v>
      </c>
      <c r="J28" s="38">
        <f>[4]AUTO!AG29</f>
        <v>0</v>
      </c>
      <c r="K28" s="38">
        <f>[4]AUTO!AJ29</f>
        <v>0</v>
      </c>
      <c r="L28" s="38">
        <f>[4]AUTO!AM29</f>
        <v>0</v>
      </c>
      <c r="M28" s="38">
        <f>[4]AUTO!AQ29</f>
        <v>0</v>
      </c>
      <c r="N28" s="38">
        <f>[4]AUTO!AR29</f>
        <v>0</v>
      </c>
      <c r="O28" s="38">
        <f>SUM(B28:N28)</f>
        <v>0</v>
      </c>
    </row>
    <row r="29" spans="1:15">
      <c r="A29" s="74" t="s">
        <v>287</v>
      </c>
      <c r="B29" s="38">
        <f>[4]AUTO!F30</f>
        <v>254955</v>
      </c>
      <c r="C29" s="38">
        <f>[4]AUTO!K30</f>
        <v>0</v>
      </c>
      <c r="D29" s="38">
        <f>[4]AUTO!N30</f>
        <v>193262</v>
      </c>
      <c r="E29" s="38">
        <f>[4]AUTO!S30</f>
        <v>0</v>
      </c>
      <c r="F29" s="38"/>
      <c r="G29" s="38">
        <f>[4]AUTO!AD30</f>
        <v>0</v>
      </c>
      <c r="H29" s="38">
        <f>[4]AUTO!AE30</f>
        <v>0</v>
      </c>
      <c r="I29" s="38">
        <f>[4]AUTO!AF30</f>
        <v>0</v>
      </c>
      <c r="J29" s="38">
        <f>[4]AUTO!AG30</f>
        <v>0</v>
      </c>
      <c r="K29" s="38">
        <f>[4]AUTO!AJ30</f>
        <v>696258</v>
      </c>
      <c r="L29" s="38">
        <f>[4]AUTO!AM30</f>
        <v>2942313</v>
      </c>
      <c r="M29" s="38">
        <f>[4]AUTO!AQ30</f>
        <v>0</v>
      </c>
      <c r="N29" s="38">
        <f>[4]AUTO!AR30</f>
        <v>0</v>
      </c>
      <c r="O29" s="38">
        <f>SUM(B29:N29)</f>
        <v>4086788</v>
      </c>
    </row>
    <row r="30" spans="1:15">
      <c r="A30" s="74" t="s">
        <v>288</v>
      </c>
      <c r="B30" s="38">
        <f t="shared" ref="B30:N30" si="5">+B31+B32</f>
        <v>659051</v>
      </c>
      <c r="C30" s="38">
        <f t="shared" si="5"/>
        <v>35204</v>
      </c>
      <c r="D30" s="38">
        <f t="shared" si="5"/>
        <v>545</v>
      </c>
      <c r="E30" s="38">
        <f t="shared" si="5"/>
        <v>0</v>
      </c>
      <c r="F30" s="38">
        <f t="shared" si="5"/>
        <v>3012324</v>
      </c>
      <c r="G30" s="38">
        <f t="shared" si="5"/>
        <v>0</v>
      </c>
      <c r="H30" s="38">
        <f t="shared" si="5"/>
        <v>0</v>
      </c>
      <c r="I30" s="38">
        <f t="shared" si="5"/>
        <v>0</v>
      </c>
      <c r="J30" s="38">
        <f t="shared" si="5"/>
        <v>0</v>
      </c>
      <c r="K30" s="38">
        <f t="shared" si="5"/>
        <v>0</v>
      </c>
      <c r="L30" s="38">
        <f t="shared" si="5"/>
        <v>0</v>
      </c>
      <c r="M30" s="38">
        <f t="shared" si="5"/>
        <v>0</v>
      </c>
      <c r="N30" s="38">
        <f t="shared" si="5"/>
        <v>0</v>
      </c>
      <c r="O30" s="38">
        <f>+O31+O32</f>
        <v>3707124</v>
      </c>
    </row>
    <row r="31" spans="1:15" hidden="1">
      <c r="A31" s="74" t="s">
        <v>275</v>
      </c>
      <c r="B31" s="38">
        <f>[4]AUTO!F32</f>
        <v>113996</v>
      </c>
      <c r="C31" s="38">
        <f>[4]AUTO!K32</f>
        <v>35204</v>
      </c>
      <c r="D31" s="38">
        <f>[4]AUTO!N32</f>
        <v>545</v>
      </c>
      <c r="E31" s="38">
        <f>[4]AUTO!S32</f>
        <v>0</v>
      </c>
      <c r="F31" s="38">
        <f>[4]AUTO!W32</f>
        <v>3012324</v>
      </c>
      <c r="G31" s="38">
        <f>[4]AUTO!AD32</f>
        <v>0</v>
      </c>
      <c r="H31" s="38">
        <f>[4]AUTO!AE32</f>
        <v>0</v>
      </c>
      <c r="I31" s="38">
        <f>[4]AUTO!AF32</f>
        <v>0</v>
      </c>
      <c r="J31" s="38">
        <f>[4]AUTO!AG32</f>
        <v>0</v>
      </c>
      <c r="K31" s="38">
        <f>[4]AUTO!AJ32</f>
        <v>0</v>
      </c>
      <c r="L31" s="38">
        <f>[4]AUTO!AM32</f>
        <v>0</v>
      </c>
      <c r="M31" s="38">
        <f>[4]AUTO!AQ32</f>
        <v>0</v>
      </c>
      <c r="N31" s="38">
        <f>[4]AUTO!AR32</f>
        <v>0</v>
      </c>
      <c r="O31" s="38">
        <f t="shared" ref="O31:O47" si="6">SUM(B31:N31)</f>
        <v>3162069</v>
      </c>
    </row>
    <row r="32" spans="1:15" hidden="1">
      <c r="A32" s="74" t="s">
        <v>276</v>
      </c>
      <c r="B32" s="38">
        <f>[4]AUTO!F33</f>
        <v>545055</v>
      </c>
      <c r="C32" s="38">
        <f>[4]AUTO!K33</f>
        <v>0</v>
      </c>
      <c r="D32" s="38">
        <f>[4]AUTO!N33</f>
        <v>0</v>
      </c>
      <c r="E32" s="38">
        <f>[4]AUTO!S33</f>
        <v>0</v>
      </c>
      <c r="F32" s="38">
        <f>[4]AUTO!W33</f>
        <v>0</v>
      </c>
      <c r="G32" s="38">
        <f>[4]AUTO!AD33</f>
        <v>0</v>
      </c>
      <c r="H32" s="38">
        <f>[4]AUTO!AE33</f>
        <v>0</v>
      </c>
      <c r="I32" s="38">
        <f>[4]AUTO!AF33</f>
        <v>0</v>
      </c>
      <c r="J32" s="38">
        <f>[4]AUTO!AG33</f>
        <v>0</v>
      </c>
      <c r="K32" s="38">
        <f>[4]AUTO!AJ33</f>
        <v>0</v>
      </c>
      <c r="L32" s="38">
        <f>[4]AUTO!AM33</f>
        <v>0</v>
      </c>
      <c r="M32" s="38">
        <f>[4]AUTO!AQ33</f>
        <v>0</v>
      </c>
      <c r="N32" s="38">
        <f>[4]AUTO!AR33</f>
        <v>0</v>
      </c>
      <c r="O32" s="38">
        <f t="shared" si="6"/>
        <v>545055</v>
      </c>
    </row>
    <row r="33" spans="1:15">
      <c r="A33" s="74" t="s">
        <v>289</v>
      </c>
      <c r="B33" s="38">
        <f>[4]AUTO!F34</f>
        <v>186589</v>
      </c>
      <c r="C33" s="38">
        <f>[4]AUTO!K34</f>
        <v>1830</v>
      </c>
      <c r="D33" s="38">
        <f>[4]AUTO!N34</f>
        <v>582</v>
      </c>
      <c r="E33" s="38">
        <f>[4]AUTO!S34</f>
        <v>0</v>
      </c>
      <c r="F33" s="38"/>
      <c r="G33" s="38">
        <f>[4]AUTO!AD34</f>
        <v>0</v>
      </c>
      <c r="H33" s="38">
        <f>[4]AUTO!AE34</f>
        <v>0</v>
      </c>
      <c r="I33" s="38">
        <f>[4]AUTO!AF34</f>
        <v>0</v>
      </c>
      <c r="J33" s="38">
        <f>[4]AUTO!AG34</f>
        <v>0</v>
      </c>
      <c r="K33" s="38">
        <f>[4]AUTO!AJ34</f>
        <v>0</v>
      </c>
      <c r="L33" s="38">
        <f>[4]AUTO!AM34</f>
        <v>0</v>
      </c>
      <c r="M33" s="38">
        <f>[4]AUTO!AQ34</f>
        <v>0</v>
      </c>
      <c r="N33" s="38">
        <f>[4]AUTO!AR34</f>
        <v>0</v>
      </c>
      <c r="O33" s="38">
        <f t="shared" si="6"/>
        <v>189001</v>
      </c>
    </row>
    <row r="34" spans="1:15">
      <c r="A34" s="74" t="s">
        <v>290</v>
      </c>
      <c r="B34" s="38">
        <f>[4]AUTO!F35</f>
        <v>103923</v>
      </c>
      <c r="C34" s="38">
        <f>[4]AUTO!K35</f>
        <v>153790</v>
      </c>
      <c r="D34" s="38">
        <f>[4]AUTO!N35</f>
        <v>0</v>
      </c>
      <c r="E34" s="38">
        <f>[4]AUTO!S35</f>
        <v>0</v>
      </c>
      <c r="F34" s="38"/>
      <c r="G34" s="38">
        <f>[4]AUTO!AD35</f>
        <v>0</v>
      </c>
      <c r="H34" s="38">
        <f>[4]AUTO!AE35</f>
        <v>0</v>
      </c>
      <c r="I34" s="38">
        <f>[4]AUTO!AF35</f>
        <v>0</v>
      </c>
      <c r="J34" s="38">
        <f>[4]AUTO!AG35</f>
        <v>0</v>
      </c>
      <c r="K34" s="38">
        <f>[4]AUTO!AJ35</f>
        <v>0</v>
      </c>
      <c r="L34" s="38">
        <f>[4]AUTO!AM35</f>
        <v>0</v>
      </c>
      <c r="M34" s="38">
        <f>[4]AUTO!AQ35</f>
        <v>0</v>
      </c>
      <c r="N34" s="38">
        <f>[4]AUTO!AR35</f>
        <v>0</v>
      </c>
      <c r="O34" s="38">
        <f t="shared" si="6"/>
        <v>257713</v>
      </c>
    </row>
    <row r="35" spans="1:15">
      <c r="A35" s="74" t="s">
        <v>291</v>
      </c>
      <c r="B35" s="38">
        <f>[4]AUTO!F36</f>
        <v>30497</v>
      </c>
      <c r="C35" s="38">
        <f>[4]AUTO!K36</f>
        <v>0</v>
      </c>
      <c r="D35" s="38">
        <f>[4]AUTO!N36</f>
        <v>0</v>
      </c>
      <c r="E35" s="38">
        <f>[4]AUTO!S36</f>
        <v>0</v>
      </c>
      <c r="F35" s="38"/>
      <c r="G35" s="38">
        <f>[4]AUTO!AD36</f>
        <v>0</v>
      </c>
      <c r="H35" s="38">
        <f>[4]AUTO!AE36</f>
        <v>0</v>
      </c>
      <c r="I35" s="38">
        <f>[4]AUTO!AF36</f>
        <v>0</v>
      </c>
      <c r="J35" s="38">
        <f>[4]AUTO!AG36</f>
        <v>0</v>
      </c>
      <c r="K35" s="38">
        <f>[4]AUTO!AJ36</f>
        <v>0</v>
      </c>
      <c r="L35" s="38">
        <f>[4]AUTO!AM36</f>
        <v>0</v>
      </c>
      <c r="M35" s="38">
        <f>[4]AUTO!AQ36</f>
        <v>0</v>
      </c>
      <c r="N35" s="38">
        <f>[4]AUTO!AR36</f>
        <v>0</v>
      </c>
      <c r="O35" s="38">
        <f t="shared" si="6"/>
        <v>30497</v>
      </c>
    </row>
    <row r="36" spans="1:15">
      <c r="A36" s="74" t="s">
        <v>292</v>
      </c>
      <c r="B36" s="38">
        <f>[4]AUTO!F37</f>
        <v>125584</v>
      </c>
      <c r="C36" s="38">
        <f>[4]AUTO!K37</f>
        <v>0</v>
      </c>
      <c r="D36" s="38">
        <f>[4]AUTO!N37</f>
        <v>0</v>
      </c>
      <c r="E36" s="38">
        <f>[4]AUTO!S37</f>
        <v>21321</v>
      </c>
      <c r="F36" s="38"/>
      <c r="G36" s="38">
        <f>[4]AUTO!AD37</f>
        <v>0</v>
      </c>
      <c r="H36" s="38">
        <f>[4]AUTO!AE37</f>
        <v>0</v>
      </c>
      <c r="I36" s="38">
        <f>[4]AUTO!AF37</f>
        <v>0</v>
      </c>
      <c r="J36" s="38">
        <f>[4]AUTO!AG37</f>
        <v>0</v>
      </c>
      <c r="K36" s="38">
        <f>[4]AUTO!AJ37</f>
        <v>0</v>
      </c>
      <c r="L36" s="38">
        <f>[4]AUTO!AM37</f>
        <v>0</v>
      </c>
      <c r="M36" s="38">
        <f>[4]AUTO!AQ37</f>
        <v>0</v>
      </c>
      <c r="N36" s="38">
        <f>[4]AUTO!AR37</f>
        <v>0</v>
      </c>
      <c r="O36" s="38">
        <f t="shared" si="6"/>
        <v>146905</v>
      </c>
    </row>
    <row r="37" spans="1:15">
      <c r="A37" s="74" t="s">
        <v>293</v>
      </c>
      <c r="B37" s="38">
        <f>[4]AUTO!F38</f>
        <v>160266</v>
      </c>
      <c r="C37" s="38">
        <f>[4]AUTO!K38</f>
        <v>0</v>
      </c>
      <c r="D37" s="38">
        <f>[4]AUTO!N38</f>
        <v>177363</v>
      </c>
      <c r="E37" s="38">
        <f>[4]AUTO!S38</f>
        <v>1279483</v>
      </c>
      <c r="F37" s="38">
        <f>[4]AUTO!W38</f>
        <v>0</v>
      </c>
      <c r="G37" s="38">
        <f>[4]AUTO!AD38</f>
        <v>0</v>
      </c>
      <c r="H37" s="38">
        <f>[4]AUTO!AE38</f>
        <v>0</v>
      </c>
      <c r="I37" s="38">
        <f>[4]AUTO!AF38</f>
        <v>0</v>
      </c>
      <c r="J37" s="38">
        <f>[4]AUTO!AG38</f>
        <v>0</v>
      </c>
      <c r="K37" s="38">
        <f>[4]AUTO!AJ38</f>
        <v>0</v>
      </c>
      <c r="L37" s="38">
        <f>[4]AUTO!AM38</f>
        <v>0</v>
      </c>
      <c r="M37" s="38">
        <f>[4]AUTO!AQ38</f>
        <v>0</v>
      </c>
      <c r="N37" s="38">
        <f>[4]AUTO!AR38</f>
        <v>0</v>
      </c>
      <c r="O37" s="38">
        <f t="shared" si="6"/>
        <v>1617112</v>
      </c>
    </row>
    <row r="38" spans="1:15">
      <c r="A38" s="74" t="s">
        <v>294</v>
      </c>
      <c r="B38" s="38">
        <f>[4]AUTO!F39</f>
        <v>149251</v>
      </c>
      <c r="C38" s="38">
        <f>[4]AUTO!K39</f>
        <v>47119</v>
      </c>
      <c r="D38" s="38">
        <f>[4]AUTO!N39</f>
        <v>0</v>
      </c>
      <c r="E38" s="38">
        <f>[4]AUTO!S39</f>
        <v>8783</v>
      </c>
      <c r="F38" s="38"/>
      <c r="G38" s="38">
        <f>[4]AUTO!AD39</f>
        <v>0</v>
      </c>
      <c r="H38" s="38">
        <f>[4]AUTO!AE39</f>
        <v>0</v>
      </c>
      <c r="I38" s="38">
        <f>[4]AUTO!AF39</f>
        <v>0</v>
      </c>
      <c r="J38" s="38">
        <f>[4]AUTO!AG39</f>
        <v>0</v>
      </c>
      <c r="K38" s="38">
        <f>[4]AUTO!AJ39</f>
        <v>0</v>
      </c>
      <c r="L38" s="38">
        <f>[4]AUTO!AM39</f>
        <v>0</v>
      </c>
      <c r="M38" s="38">
        <f>[4]AUTO!AQ39</f>
        <v>0</v>
      </c>
      <c r="N38" s="38">
        <f>[4]AUTO!AR39</f>
        <v>0</v>
      </c>
      <c r="O38" s="38">
        <f t="shared" si="6"/>
        <v>205153</v>
      </c>
    </row>
    <row r="39" spans="1:15">
      <c r="A39" s="74" t="s">
        <v>295</v>
      </c>
      <c r="B39" s="38">
        <f>[4]AUTO!F40</f>
        <v>50608</v>
      </c>
      <c r="C39" s="38">
        <f>[4]AUTO!K40</f>
        <v>0</v>
      </c>
      <c r="D39" s="38">
        <f>[4]AUTO!N40</f>
        <v>0</v>
      </c>
      <c r="E39" s="38">
        <f>[4]AUTO!S40</f>
        <v>0</v>
      </c>
      <c r="F39" s="38"/>
      <c r="G39" s="38">
        <f>[4]AUTO!AD40</f>
        <v>0</v>
      </c>
      <c r="H39" s="38">
        <f>[4]AUTO!AE40</f>
        <v>0</v>
      </c>
      <c r="I39" s="38">
        <f>[4]AUTO!AF40</f>
        <v>0</v>
      </c>
      <c r="J39" s="38">
        <f>[4]AUTO!AG40</f>
        <v>0</v>
      </c>
      <c r="K39" s="38">
        <f>[4]AUTO!AJ40</f>
        <v>0</v>
      </c>
      <c r="L39" s="38">
        <f>[4]AUTO!AM40</f>
        <v>0</v>
      </c>
      <c r="M39" s="38">
        <f>[4]AUTO!AQ40</f>
        <v>0</v>
      </c>
      <c r="N39" s="38">
        <f>[4]AUTO!AR40</f>
        <v>0</v>
      </c>
      <c r="O39" s="38">
        <f t="shared" si="6"/>
        <v>50608</v>
      </c>
    </row>
    <row r="40" spans="1:15">
      <c r="A40" s="74" t="s">
        <v>296</v>
      </c>
      <c r="B40" s="38">
        <f>[4]AUTO!F41</f>
        <v>237036</v>
      </c>
      <c r="C40" s="38">
        <f>[4]AUTO!K41</f>
        <v>0</v>
      </c>
      <c r="D40" s="38">
        <f>[4]AUTO!N41</f>
        <v>0</v>
      </c>
      <c r="E40" s="38">
        <f>[4]AUTO!S41</f>
        <v>0</v>
      </c>
      <c r="F40" s="38"/>
      <c r="G40" s="38">
        <f>[4]AUTO!AD41</f>
        <v>0</v>
      </c>
      <c r="H40" s="38">
        <f>[4]AUTO!AE41</f>
        <v>0</v>
      </c>
      <c r="I40" s="38">
        <f>[4]AUTO!AF41</f>
        <v>0</v>
      </c>
      <c r="J40" s="38">
        <f>[4]AUTO!AG41</f>
        <v>0</v>
      </c>
      <c r="K40" s="38">
        <f>[4]AUTO!AJ41</f>
        <v>0</v>
      </c>
      <c r="L40" s="38">
        <f>[4]AUTO!AM41</f>
        <v>0</v>
      </c>
      <c r="M40" s="38">
        <f>[4]AUTO!AQ41</f>
        <v>0</v>
      </c>
      <c r="N40" s="38">
        <f>[4]AUTO!AR41</f>
        <v>0</v>
      </c>
      <c r="O40" s="38">
        <f t="shared" si="6"/>
        <v>237036</v>
      </c>
    </row>
    <row r="41" spans="1:15" hidden="1">
      <c r="A41" s="74" t="s">
        <v>297</v>
      </c>
      <c r="B41" s="38">
        <f>[4]AUTO!F42</f>
        <v>0</v>
      </c>
      <c r="C41" s="38">
        <f>[4]AUTO!K42</f>
        <v>0</v>
      </c>
      <c r="D41" s="38">
        <f>[4]AUTO!N42</f>
        <v>0</v>
      </c>
      <c r="E41" s="38">
        <f>[4]AUTO!S42</f>
        <v>0</v>
      </c>
      <c r="F41" s="38"/>
      <c r="G41" s="38">
        <f>[4]AUTO!AD42</f>
        <v>0</v>
      </c>
      <c r="H41" s="38">
        <f>[4]AUTO!AE42</f>
        <v>0</v>
      </c>
      <c r="I41" s="38">
        <f>[4]AUTO!AF42</f>
        <v>0</v>
      </c>
      <c r="J41" s="38">
        <f>[4]AUTO!AG42</f>
        <v>0</v>
      </c>
      <c r="K41" s="38">
        <f>[4]AUTO!AJ42</f>
        <v>0</v>
      </c>
      <c r="L41" s="38">
        <f>[4]AUTO!AM42</f>
        <v>0</v>
      </c>
      <c r="M41" s="38">
        <f>[4]AUTO!AQ42</f>
        <v>0</v>
      </c>
      <c r="N41" s="38">
        <f>[4]AUTO!AR42</f>
        <v>0</v>
      </c>
      <c r="O41" s="38">
        <f t="shared" si="6"/>
        <v>0</v>
      </c>
    </row>
    <row r="42" spans="1:15">
      <c r="A42" s="74" t="s">
        <v>298</v>
      </c>
      <c r="B42" s="38">
        <f>[4]AUTO!F43</f>
        <v>917263</v>
      </c>
      <c r="C42" s="38">
        <f>[4]AUTO!K43</f>
        <v>0</v>
      </c>
      <c r="D42" s="38">
        <f>[4]AUTO!N43</f>
        <v>0</v>
      </c>
      <c r="E42" s="38">
        <f>[4]AUTO!S43</f>
        <v>0</v>
      </c>
      <c r="F42" s="38"/>
      <c r="G42" s="38">
        <f>[4]AUTO!AD43</f>
        <v>0</v>
      </c>
      <c r="H42" s="38">
        <f>[4]AUTO!AE43</f>
        <v>0</v>
      </c>
      <c r="I42" s="38">
        <f>[4]AUTO!AF43</f>
        <v>0</v>
      </c>
      <c r="J42" s="38">
        <f>[4]AUTO!AG43</f>
        <v>0</v>
      </c>
      <c r="K42" s="38">
        <f>[4]AUTO!AJ43</f>
        <v>0</v>
      </c>
      <c r="L42" s="38">
        <f>[4]AUTO!AM43</f>
        <v>0</v>
      </c>
      <c r="M42" s="38">
        <f>[4]AUTO!AQ43</f>
        <v>0</v>
      </c>
      <c r="N42" s="38">
        <f>[4]AUTO!AR43</f>
        <v>0</v>
      </c>
      <c r="O42" s="38">
        <f t="shared" si="6"/>
        <v>917263</v>
      </c>
    </row>
    <row r="43" spans="1:15">
      <c r="A43" s="74" t="s">
        <v>299</v>
      </c>
      <c r="B43" s="38">
        <f>[4]AUTO!F44</f>
        <v>87114</v>
      </c>
      <c r="C43" s="38">
        <f>[4]AUTO!K44</f>
        <v>0</v>
      </c>
      <c r="D43" s="38">
        <f>[4]AUTO!N44</f>
        <v>0</v>
      </c>
      <c r="E43" s="38">
        <f>[4]AUTO!S44</f>
        <v>0</v>
      </c>
      <c r="F43" s="38"/>
      <c r="G43" s="38">
        <f>[4]AUTO!AD44</f>
        <v>0</v>
      </c>
      <c r="H43" s="38">
        <f>[4]AUTO!AE44</f>
        <v>0</v>
      </c>
      <c r="I43" s="38">
        <f>[4]AUTO!AF44</f>
        <v>0</v>
      </c>
      <c r="J43" s="38">
        <f>[4]AUTO!AG44</f>
        <v>0</v>
      </c>
      <c r="K43" s="38">
        <f>[4]AUTO!AJ44</f>
        <v>0</v>
      </c>
      <c r="L43" s="38">
        <f>[4]AUTO!AM44</f>
        <v>0</v>
      </c>
      <c r="M43" s="38">
        <f>[4]AUTO!AQ44</f>
        <v>0</v>
      </c>
      <c r="N43" s="38">
        <f>[4]AUTO!AR44</f>
        <v>0</v>
      </c>
      <c r="O43" s="38">
        <f t="shared" si="6"/>
        <v>87114</v>
      </c>
    </row>
    <row r="44" spans="1:15">
      <c r="A44" s="74" t="s">
        <v>300</v>
      </c>
      <c r="B44" s="38">
        <f>[4]AUTO!F45</f>
        <v>842252</v>
      </c>
      <c r="C44" s="38">
        <f>[4]AUTO!K45</f>
        <v>0</v>
      </c>
      <c r="D44" s="38">
        <f>[4]AUTO!N45</f>
        <v>0</v>
      </c>
      <c r="E44" s="38">
        <f>[4]AUTO!S45</f>
        <v>0</v>
      </c>
      <c r="F44" s="38"/>
      <c r="G44" s="38">
        <f>[4]AUTO!AD45</f>
        <v>0</v>
      </c>
      <c r="H44" s="38">
        <f>[4]AUTO!AE45</f>
        <v>0</v>
      </c>
      <c r="I44" s="38">
        <f>[4]AUTO!AF45</f>
        <v>0</v>
      </c>
      <c r="J44" s="38">
        <f>[4]AUTO!AG45</f>
        <v>0</v>
      </c>
      <c r="K44" s="38">
        <f>[4]AUTO!AJ45</f>
        <v>0</v>
      </c>
      <c r="L44" s="38">
        <f>[4]AUTO!AM45</f>
        <v>0</v>
      </c>
      <c r="M44" s="38">
        <f>[4]AUTO!AQ45</f>
        <v>0</v>
      </c>
      <c r="N44" s="38">
        <f>[4]AUTO!AR45</f>
        <v>0</v>
      </c>
      <c r="O44" s="38">
        <f t="shared" si="6"/>
        <v>842252</v>
      </c>
    </row>
    <row r="45" spans="1:15">
      <c r="A45" s="74" t="s">
        <v>301</v>
      </c>
      <c r="B45" s="38">
        <f>[4]AUTO!F46</f>
        <v>204531</v>
      </c>
      <c r="C45" s="38">
        <f>[4]AUTO!K46</f>
        <v>0</v>
      </c>
      <c r="D45" s="38">
        <f>[4]AUTO!N46</f>
        <v>0</v>
      </c>
      <c r="E45" s="38">
        <f>[4]AUTO!S46</f>
        <v>0</v>
      </c>
      <c r="F45" s="38"/>
      <c r="G45" s="38">
        <f>[4]AUTO!AD46</f>
        <v>0</v>
      </c>
      <c r="H45" s="38">
        <f>[4]AUTO!AE46</f>
        <v>0</v>
      </c>
      <c r="I45" s="38">
        <f>[4]AUTO!AF46</f>
        <v>0</v>
      </c>
      <c r="J45" s="38">
        <f>[4]AUTO!AG46</f>
        <v>0</v>
      </c>
      <c r="K45" s="38">
        <f>[4]AUTO!AJ46</f>
        <v>0</v>
      </c>
      <c r="L45" s="38">
        <f>[4]AUTO!AM46</f>
        <v>0</v>
      </c>
      <c r="M45" s="38">
        <f>[4]AUTO!AQ46</f>
        <v>0</v>
      </c>
      <c r="N45" s="38">
        <f>[4]AUTO!AR46</f>
        <v>0</v>
      </c>
      <c r="O45" s="38">
        <f t="shared" si="6"/>
        <v>204531</v>
      </c>
    </row>
    <row r="46" spans="1:15">
      <c r="A46" s="74" t="s">
        <v>302</v>
      </c>
      <c r="B46" s="38">
        <f>[4]AUTO!F47</f>
        <v>77469</v>
      </c>
      <c r="C46" s="38">
        <f>[4]AUTO!K47</f>
        <v>0</v>
      </c>
      <c r="D46" s="38">
        <f>[4]AUTO!N47</f>
        <v>0</v>
      </c>
      <c r="E46" s="38">
        <f>[4]AUTO!S47</f>
        <v>0</v>
      </c>
      <c r="F46" s="38"/>
      <c r="G46" s="38">
        <f>[4]AUTO!AD47</f>
        <v>0</v>
      </c>
      <c r="H46" s="38">
        <f>[4]AUTO!AE47</f>
        <v>0</v>
      </c>
      <c r="I46" s="38">
        <f>[4]AUTO!AF47</f>
        <v>0</v>
      </c>
      <c r="J46" s="38">
        <f>[4]AUTO!AG47</f>
        <v>0</v>
      </c>
      <c r="K46" s="38">
        <f>[4]AUTO!AJ47</f>
        <v>0</v>
      </c>
      <c r="L46" s="38">
        <f>[4]AUTO!AM47</f>
        <v>0</v>
      </c>
      <c r="M46" s="38">
        <f>[4]AUTO!AQ47</f>
        <v>0</v>
      </c>
      <c r="N46" s="38">
        <f>[4]AUTO!AR47</f>
        <v>0</v>
      </c>
      <c r="O46" s="38">
        <f t="shared" si="6"/>
        <v>77469</v>
      </c>
    </row>
    <row r="47" spans="1:15">
      <c r="A47" s="74" t="s">
        <v>303</v>
      </c>
      <c r="B47" s="38">
        <f>[4]AUTO!F48</f>
        <v>24478</v>
      </c>
      <c r="C47" s="38">
        <f>[4]AUTO!K48</f>
        <v>0</v>
      </c>
      <c r="D47" s="38">
        <f>[4]AUTO!N48</f>
        <v>0</v>
      </c>
      <c r="E47" s="38">
        <f>[4]AUTO!S48</f>
        <v>0</v>
      </c>
      <c r="F47" s="38"/>
      <c r="G47" s="38">
        <f>[4]AUTO!AD48</f>
        <v>0</v>
      </c>
      <c r="H47" s="38">
        <f>[4]AUTO!AE48</f>
        <v>0</v>
      </c>
      <c r="I47" s="38">
        <f>[4]AUTO!AF48</f>
        <v>0</v>
      </c>
      <c r="J47" s="38">
        <f>[4]AUTO!AG48</f>
        <v>0</v>
      </c>
      <c r="K47" s="38">
        <f>[4]AUTO!AJ48</f>
        <v>0</v>
      </c>
      <c r="L47" s="38">
        <f>[4]AUTO!AM48</f>
        <v>0</v>
      </c>
      <c r="M47" s="38">
        <f>[4]AUTO!AQ48</f>
        <v>0</v>
      </c>
      <c r="N47" s="38">
        <f>[4]AUTO!AR48</f>
        <v>0</v>
      </c>
      <c r="O47" s="38">
        <f t="shared" si="6"/>
        <v>24478</v>
      </c>
    </row>
    <row r="48" spans="1:15" hidden="1">
      <c r="A48" s="74"/>
      <c r="B48" s="38"/>
      <c r="C48" s="38"/>
      <c r="D48" s="38"/>
      <c r="E48" s="38"/>
      <c r="F48" s="38"/>
      <c r="G48" s="38"/>
      <c r="H48" s="38"/>
      <c r="I48" s="38"/>
      <c r="J48" s="38"/>
      <c r="K48" s="38"/>
      <c r="L48" s="38"/>
      <c r="M48" s="38"/>
      <c r="N48" s="38"/>
      <c r="O48" s="38"/>
    </row>
    <row r="49" spans="1:15">
      <c r="A49" s="74" t="s">
        <v>304</v>
      </c>
      <c r="B49" s="46">
        <f>SUM(B50:B53)+SUM(B56:B69)+SUM(B74:B90)</f>
        <v>549332</v>
      </c>
      <c r="C49" s="46">
        <f t="shared" ref="C49:O49" si="7">SUM(C50:C53)+SUM(C56:C69)+SUM(C74:C90)</f>
        <v>27521</v>
      </c>
      <c r="D49" s="46">
        <f t="shared" si="7"/>
        <v>0</v>
      </c>
      <c r="E49" s="46">
        <f t="shared" si="7"/>
        <v>2539659</v>
      </c>
      <c r="F49" s="46">
        <f t="shared" si="7"/>
        <v>0</v>
      </c>
      <c r="G49" s="46">
        <f t="shared" si="7"/>
        <v>0</v>
      </c>
      <c r="H49" s="46">
        <f t="shared" si="7"/>
        <v>0</v>
      </c>
      <c r="I49" s="46">
        <f t="shared" si="7"/>
        <v>0</v>
      </c>
      <c r="J49" s="46">
        <f t="shared" si="7"/>
        <v>0</v>
      </c>
      <c r="K49" s="46">
        <f t="shared" si="7"/>
        <v>0</v>
      </c>
      <c r="L49" s="46">
        <f t="shared" si="7"/>
        <v>0</v>
      </c>
      <c r="M49" s="46">
        <f t="shared" si="7"/>
        <v>0</v>
      </c>
      <c r="N49" s="46">
        <f t="shared" si="7"/>
        <v>0</v>
      </c>
      <c r="O49" s="46">
        <f t="shared" si="7"/>
        <v>3116512</v>
      </c>
    </row>
    <row r="50" spans="1:15" hidden="1">
      <c r="A50" s="74" t="s">
        <v>87</v>
      </c>
      <c r="B50" s="38">
        <f>[4]AUTO!F51</f>
        <v>0</v>
      </c>
      <c r="C50" s="38">
        <f>[4]AUTO!K51</f>
        <v>0</v>
      </c>
      <c r="D50" s="38">
        <f>[4]AUTO!N51</f>
        <v>0</v>
      </c>
      <c r="E50" s="38">
        <f>[4]AUTO!S51</f>
        <v>0</v>
      </c>
      <c r="F50" s="38"/>
      <c r="G50" s="38">
        <f>[4]AUTO!AD51</f>
        <v>0</v>
      </c>
      <c r="H50" s="38">
        <f>[4]AUTO!AE51</f>
        <v>0</v>
      </c>
      <c r="I50" s="38">
        <f>[4]AUTO!AF51</f>
        <v>0</v>
      </c>
      <c r="J50" s="38">
        <f>[4]AUTO!AG51</f>
        <v>0</v>
      </c>
      <c r="K50" s="38">
        <f>[4]AUTO!AJ51</f>
        <v>0</v>
      </c>
      <c r="L50" s="38">
        <f>[4]AUTO!AM51</f>
        <v>0</v>
      </c>
      <c r="M50" s="38">
        <f>[4]AUTO!AQ51</f>
        <v>0</v>
      </c>
      <c r="N50" s="38">
        <f>[4]AUTO!AR51</f>
        <v>0</v>
      </c>
      <c r="O50" s="38">
        <f>SUM(B50:N50)</f>
        <v>0</v>
      </c>
    </row>
    <row r="51" spans="1:15">
      <c r="A51" s="74" t="s">
        <v>88</v>
      </c>
      <c r="B51" s="38">
        <f>[4]AUTO!F52</f>
        <v>2453</v>
      </c>
      <c r="C51" s="38">
        <f>[4]AUTO!K52</f>
        <v>0</v>
      </c>
      <c r="D51" s="38">
        <f>[4]AUTO!N52</f>
        <v>0</v>
      </c>
      <c r="E51" s="38">
        <f>[4]AUTO!S52</f>
        <v>0</v>
      </c>
      <c r="F51" s="38"/>
      <c r="G51" s="38">
        <f>[4]AUTO!AD52</f>
        <v>0</v>
      </c>
      <c r="H51" s="38">
        <f>[4]AUTO!AE52</f>
        <v>0</v>
      </c>
      <c r="I51" s="38">
        <f>[4]AUTO!AF52</f>
        <v>0</v>
      </c>
      <c r="J51" s="38">
        <f>[4]AUTO!AG52</f>
        <v>0</v>
      </c>
      <c r="K51" s="38">
        <f>[4]AUTO!AJ52</f>
        <v>0</v>
      </c>
      <c r="L51" s="38">
        <f>[4]AUTO!AM52</f>
        <v>0</v>
      </c>
      <c r="M51" s="38">
        <f>[4]AUTO!AQ52</f>
        <v>0</v>
      </c>
      <c r="N51" s="38">
        <f>[4]AUTO!AR52</f>
        <v>0</v>
      </c>
      <c r="O51" s="38">
        <f>SUM(B51:N51)</f>
        <v>2453</v>
      </c>
    </row>
    <row r="52" spans="1:15">
      <c r="A52" s="74" t="s">
        <v>89</v>
      </c>
      <c r="B52" s="38">
        <f>[4]AUTO!F53</f>
        <v>3048</v>
      </c>
      <c r="C52" s="38">
        <f>[4]AUTO!K53</f>
        <v>0</v>
      </c>
      <c r="D52" s="38">
        <f>[4]AUTO!N53</f>
        <v>0</v>
      </c>
      <c r="E52" s="38">
        <f>[4]AUTO!S53</f>
        <v>0</v>
      </c>
      <c r="F52" s="38"/>
      <c r="G52" s="38">
        <f>[4]AUTO!AD53</f>
        <v>0</v>
      </c>
      <c r="H52" s="38">
        <f>[4]AUTO!AE53</f>
        <v>0</v>
      </c>
      <c r="I52" s="38">
        <f>[4]AUTO!AF53</f>
        <v>0</v>
      </c>
      <c r="J52" s="38">
        <f>[4]AUTO!AG53</f>
        <v>0</v>
      </c>
      <c r="K52" s="38">
        <f>[4]AUTO!AJ53</f>
        <v>0</v>
      </c>
      <c r="L52" s="38">
        <f>[4]AUTO!AM53</f>
        <v>0</v>
      </c>
      <c r="M52" s="38">
        <f>[4]AUTO!AQ53</f>
        <v>0</v>
      </c>
      <c r="N52" s="38">
        <f>[4]AUTO!AR53</f>
        <v>0</v>
      </c>
      <c r="O52" s="38">
        <f>SUM(B52:N52)</f>
        <v>3048</v>
      </c>
    </row>
    <row r="53" spans="1:15" ht="14.25" customHeight="1">
      <c r="A53" s="74" t="s">
        <v>90</v>
      </c>
      <c r="B53" s="38">
        <f t="shared" ref="B53:M53" si="8">+B54+B55</f>
        <v>30238</v>
      </c>
      <c r="C53" s="38">
        <f t="shared" si="8"/>
        <v>0</v>
      </c>
      <c r="D53" s="38">
        <f t="shared" si="8"/>
        <v>0</v>
      </c>
      <c r="E53" s="38">
        <f t="shared" si="8"/>
        <v>1540838</v>
      </c>
      <c r="F53" s="38"/>
      <c r="G53" s="38">
        <f t="shared" si="8"/>
        <v>0</v>
      </c>
      <c r="H53" s="38">
        <f t="shared" si="8"/>
        <v>0</v>
      </c>
      <c r="I53" s="38">
        <f t="shared" si="8"/>
        <v>0</v>
      </c>
      <c r="J53" s="38">
        <f t="shared" si="8"/>
        <v>0</v>
      </c>
      <c r="K53" s="38">
        <f t="shared" si="8"/>
        <v>0</v>
      </c>
      <c r="L53" s="38">
        <f t="shared" si="8"/>
        <v>0</v>
      </c>
      <c r="M53" s="38">
        <f t="shared" si="8"/>
        <v>0</v>
      </c>
      <c r="N53" s="38">
        <f>+N54+N55</f>
        <v>0</v>
      </c>
      <c r="O53" s="38">
        <f>+O54+O55</f>
        <v>1571076</v>
      </c>
    </row>
    <row r="54" spans="1:15" ht="15" hidden="1" customHeight="1">
      <c r="A54" s="74" t="s">
        <v>91</v>
      </c>
      <c r="B54" s="38">
        <f>[4]AUTO!F55</f>
        <v>11074</v>
      </c>
      <c r="C54" s="38">
        <f>[4]AUTO!K55</f>
        <v>0</v>
      </c>
      <c r="D54" s="38">
        <f>[4]AUTO!N55</f>
        <v>0</v>
      </c>
      <c r="E54" s="38">
        <f>[4]AUTO!S55</f>
        <v>1540838</v>
      </c>
      <c r="F54" s="38"/>
      <c r="G54" s="38">
        <f>[4]AUTO!AD55</f>
        <v>0</v>
      </c>
      <c r="H54" s="38">
        <f>[4]AUTO!AE55</f>
        <v>0</v>
      </c>
      <c r="I54" s="38">
        <f>[4]AUTO!AF55</f>
        <v>0</v>
      </c>
      <c r="J54" s="38">
        <f>[4]AUTO!AG55</f>
        <v>0</v>
      </c>
      <c r="K54" s="38">
        <f>[4]AUTO!AJ55</f>
        <v>0</v>
      </c>
      <c r="L54" s="38">
        <f>[4]AUTO!AM55</f>
        <v>0</v>
      </c>
      <c r="M54" s="38">
        <f>[4]AUTO!AQ55</f>
        <v>0</v>
      </c>
      <c r="N54" s="38">
        <f>[4]AUTO!AR55</f>
        <v>0</v>
      </c>
      <c r="O54" s="38">
        <f t="shared" ref="O54:O68" si="9">SUM(B54:N54)</f>
        <v>1551912</v>
      </c>
    </row>
    <row r="55" spans="1:15" ht="13.5" hidden="1" customHeight="1">
      <c r="A55" s="74" t="s">
        <v>92</v>
      </c>
      <c r="B55" s="38">
        <f>[4]AUTO!F56</f>
        <v>19164</v>
      </c>
      <c r="C55" s="38">
        <f>[4]AUTO!K56</f>
        <v>0</v>
      </c>
      <c r="D55" s="38">
        <f>[4]AUTO!N56</f>
        <v>0</v>
      </c>
      <c r="E55" s="38">
        <f>[4]AUTO!S56</f>
        <v>0</v>
      </c>
      <c r="F55" s="38"/>
      <c r="G55" s="38">
        <f>[4]AUTO!AD56</f>
        <v>0</v>
      </c>
      <c r="H55" s="38">
        <f>[4]AUTO!AE56</f>
        <v>0</v>
      </c>
      <c r="I55" s="38">
        <f>[4]AUTO!AF56</f>
        <v>0</v>
      </c>
      <c r="J55" s="38">
        <f>[4]AUTO!AG56</f>
        <v>0</v>
      </c>
      <c r="K55" s="38">
        <f>[4]AUTO!AJ56</f>
        <v>0</v>
      </c>
      <c r="L55" s="38">
        <f>[4]AUTO!AM56</f>
        <v>0</v>
      </c>
      <c r="M55" s="38">
        <f>[4]AUTO!AQ56</f>
        <v>0</v>
      </c>
      <c r="N55" s="38">
        <f>[4]AUTO!AR56</f>
        <v>0</v>
      </c>
      <c r="O55" s="38">
        <f t="shared" si="9"/>
        <v>19164</v>
      </c>
    </row>
    <row r="56" spans="1:15">
      <c r="A56" s="74" t="s">
        <v>93</v>
      </c>
      <c r="B56" s="38">
        <f>[4]AUTO!F57</f>
        <v>3220</v>
      </c>
      <c r="C56" s="38">
        <f>[4]AUTO!K57</f>
        <v>0</v>
      </c>
      <c r="D56" s="38">
        <f>[4]AUTO!N57</f>
        <v>0</v>
      </c>
      <c r="E56" s="38">
        <f>[4]AUTO!S57</f>
        <v>0</v>
      </c>
      <c r="F56" s="38"/>
      <c r="G56" s="38">
        <f>[4]AUTO!AD57</f>
        <v>0</v>
      </c>
      <c r="H56" s="38">
        <f>[4]AUTO!AE57</f>
        <v>0</v>
      </c>
      <c r="I56" s="38">
        <f>[4]AUTO!AF57</f>
        <v>0</v>
      </c>
      <c r="J56" s="38">
        <f>[4]AUTO!AG57</f>
        <v>0</v>
      </c>
      <c r="K56" s="38">
        <f>[4]AUTO!AJ57</f>
        <v>0</v>
      </c>
      <c r="L56" s="38">
        <f>[4]AUTO!AM57</f>
        <v>0</v>
      </c>
      <c r="M56" s="38">
        <f>[4]AUTO!AQ57</f>
        <v>0</v>
      </c>
      <c r="N56" s="38">
        <f>[4]AUTO!AR57</f>
        <v>0</v>
      </c>
      <c r="O56" s="38">
        <f t="shared" si="9"/>
        <v>3220</v>
      </c>
    </row>
    <row r="57" spans="1:15">
      <c r="A57" s="74" t="s">
        <v>94</v>
      </c>
      <c r="B57" s="38">
        <f>[4]AUTO!F58</f>
        <v>25068</v>
      </c>
      <c r="C57" s="38">
        <f>[4]AUTO!K58</f>
        <v>0</v>
      </c>
      <c r="D57" s="38">
        <f>[4]AUTO!N58</f>
        <v>0</v>
      </c>
      <c r="E57" s="38">
        <f>[4]AUTO!S58</f>
        <v>0</v>
      </c>
      <c r="F57" s="38"/>
      <c r="G57" s="38">
        <f>[4]AUTO!AD58</f>
        <v>0</v>
      </c>
      <c r="H57" s="38">
        <f>[4]AUTO!AE58</f>
        <v>0</v>
      </c>
      <c r="I57" s="38">
        <f>[4]AUTO!AF58</f>
        <v>0</v>
      </c>
      <c r="J57" s="38">
        <f>[4]AUTO!AG58</f>
        <v>0</v>
      </c>
      <c r="K57" s="38">
        <f>[4]AUTO!AJ58</f>
        <v>0</v>
      </c>
      <c r="L57" s="38">
        <f>[4]AUTO!AM58</f>
        <v>0</v>
      </c>
      <c r="M57" s="38">
        <f>[4]AUTO!AQ58</f>
        <v>0</v>
      </c>
      <c r="N57" s="38">
        <f>[4]AUTO!AR58</f>
        <v>0</v>
      </c>
      <c r="O57" s="38">
        <f t="shared" si="9"/>
        <v>25068</v>
      </c>
    </row>
    <row r="58" spans="1:15">
      <c r="A58" s="74" t="s">
        <v>95</v>
      </c>
      <c r="B58" s="38">
        <f>[4]AUTO!F59</f>
        <v>4307</v>
      </c>
      <c r="C58" s="38">
        <f>[4]AUTO!K59</f>
        <v>0</v>
      </c>
      <c r="D58" s="38">
        <f>[4]AUTO!N59</f>
        <v>0</v>
      </c>
      <c r="E58" s="38">
        <f>[4]AUTO!S59</f>
        <v>0</v>
      </c>
      <c r="F58" s="38"/>
      <c r="G58" s="38">
        <f>[4]AUTO!AD59</f>
        <v>0</v>
      </c>
      <c r="H58" s="38">
        <f>[4]AUTO!AE59</f>
        <v>0</v>
      </c>
      <c r="I58" s="38">
        <f>[4]AUTO!AF59</f>
        <v>0</v>
      </c>
      <c r="J58" s="38">
        <f>[4]AUTO!AG59</f>
        <v>0</v>
      </c>
      <c r="K58" s="38">
        <f>[4]AUTO!AJ59</f>
        <v>0</v>
      </c>
      <c r="L58" s="38">
        <f>[4]AUTO!AM59</f>
        <v>0</v>
      </c>
      <c r="M58" s="38">
        <f>[4]AUTO!AQ59</f>
        <v>0</v>
      </c>
      <c r="N58" s="38">
        <f>[4]AUTO!AR59</f>
        <v>0</v>
      </c>
      <c r="O58" s="38">
        <f t="shared" si="9"/>
        <v>4307</v>
      </c>
    </row>
    <row r="59" spans="1:15">
      <c r="A59" s="74" t="s">
        <v>96</v>
      </c>
      <c r="B59" s="38">
        <f>[4]AUTO!F60</f>
        <v>12382</v>
      </c>
      <c r="C59" s="38">
        <f>[4]AUTO!K60</f>
        <v>0</v>
      </c>
      <c r="D59" s="38">
        <f>[4]AUTO!N60</f>
        <v>0</v>
      </c>
      <c r="E59" s="38">
        <f>[4]AUTO!S60</f>
        <v>0</v>
      </c>
      <c r="F59" s="38"/>
      <c r="G59" s="38">
        <f>[4]AUTO!AD60</f>
        <v>0</v>
      </c>
      <c r="H59" s="38">
        <f>[4]AUTO!AE60</f>
        <v>0</v>
      </c>
      <c r="I59" s="38">
        <f>[4]AUTO!AF60</f>
        <v>0</v>
      </c>
      <c r="J59" s="38">
        <f>[4]AUTO!AG60</f>
        <v>0</v>
      </c>
      <c r="K59" s="38">
        <f>[4]AUTO!AJ60</f>
        <v>0</v>
      </c>
      <c r="L59" s="38">
        <f>[4]AUTO!AM60</f>
        <v>0</v>
      </c>
      <c r="M59" s="38">
        <f>[4]AUTO!AQ60</f>
        <v>0</v>
      </c>
      <c r="N59" s="38">
        <f>[4]AUTO!AR60</f>
        <v>0</v>
      </c>
      <c r="O59" s="38">
        <f t="shared" si="9"/>
        <v>12382</v>
      </c>
    </row>
    <row r="60" spans="1:15">
      <c r="A60" s="74" t="s">
        <v>97</v>
      </c>
      <c r="B60" s="38">
        <f>[4]AUTO!F61</f>
        <v>1164</v>
      </c>
      <c r="C60" s="38">
        <f>[4]AUTO!K61</f>
        <v>0</v>
      </c>
      <c r="D60" s="38">
        <f>[4]AUTO!N61</f>
        <v>0</v>
      </c>
      <c r="E60" s="38">
        <f>[4]AUTO!S61</f>
        <v>12821</v>
      </c>
      <c r="F60" s="38"/>
      <c r="G60" s="38">
        <f>[4]AUTO!AD61</f>
        <v>0</v>
      </c>
      <c r="H60" s="38">
        <f>[4]AUTO!AE61</f>
        <v>0</v>
      </c>
      <c r="I60" s="38">
        <f>[4]AUTO!AF61</f>
        <v>0</v>
      </c>
      <c r="J60" s="38">
        <f>[4]AUTO!AG61</f>
        <v>0</v>
      </c>
      <c r="K60" s="38">
        <f>[4]AUTO!AJ61</f>
        <v>0</v>
      </c>
      <c r="L60" s="38">
        <f>[4]AUTO!AM61</f>
        <v>0</v>
      </c>
      <c r="M60" s="38">
        <f>[4]AUTO!AQ61</f>
        <v>0</v>
      </c>
      <c r="N60" s="38">
        <f>[4]AUTO!AR61</f>
        <v>0</v>
      </c>
      <c r="O60" s="38">
        <f t="shared" si="9"/>
        <v>13985</v>
      </c>
    </row>
    <row r="61" spans="1:15">
      <c r="A61" s="74" t="s">
        <v>98</v>
      </c>
      <c r="B61" s="38">
        <f>[4]AUTO!F62</f>
        <v>4206</v>
      </c>
      <c r="C61" s="38">
        <f>[4]AUTO!K62</f>
        <v>0</v>
      </c>
      <c r="D61" s="38">
        <f>[4]AUTO!N62</f>
        <v>0</v>
      </c>
      <c r="E61" s="38">
        <f>[4]AUTO!S62</f>
        <v>0</v>
      </c>
      <c r="F61" s="38"/>
      <c r="G61" s="38">
        <f>[4]AUTO!AD62</f>
        <v>0</v>
      </c>
      <c r="H61" s="38">
        <f>[4]AUTO!AE62</f>
        <v>0</v>
      </c>
      <c r="I61" s="38">
        <f>[4]AUTO!AF62</f>
        <v>0</v>
      </c>
      <c r="J61" s="38">
        <f>[4]AUTO!AG62</f>
        <v>0</v>
      </c>
      <c r="K61" s="38">
        <f>[4]AUTO!AJ62</f>
        <v>0</v>
      </c>
      <c r="L61" s="38">
        <f>[4]AUTO!AM62</f>
        <v>0</v>
      </c>
      <c r="M61" s="38">
        <f>[4]AUTO!AQ62</f>
        <v>0</v>
      </c>
      <c r="N61" s="38">
        <f>[4]AUTO!AR62</f>
        <v>0</v>
      </c>
      <c r="O61" s="38">
        <f t="shared" si="9"/>
        <v>4206</v>
      </c>
    </row>
    <row r="62" spans="1:15">
      <c r="A62" s="74" t="s">
        <v>99</v>
      </c>
      <c r="B62" s="38">
        <f>[4]AUTO!F63</f>
        <v>6002</v>
      </c>
      <c r="C62" s="38">
        <f>[4]AUTO!K63</f>
        <v>0</v>
      </c>
      <c r="D62" s="38">
        <f>[4]AUTO!N63</f>
        <v>0</v>
      </c>
      <c r="E62" s="38">
        <f>[4]AUTO!S63</f>
        <v>9500</v>
      </c>
      <c r="F62" s="38"/>
      <c r="G62" s="38">
        <f>[4]AUTO!AD63</f>
        <v>0</v>
      </c>
      <c r="H62" s="38">
        <f>[4]AUTO!AE63</f>
        <v>0</v>
      </c>
      <c r="I62" s="38">
        <f>[4]AUTO!AF63</f>
        <v>0</v>
      </c>
      <c r="J62" s="38">
        <f>[4]AUTO!AG63</f>
        <v>0</v>
      </c>
      <c r="K62" s="38">
        <f>[4]AUTO!AJ63</f>
        <v>0</v>
      </c>
      <c r="L62" s="38">
        <f>[4]AUTO!AM63</f>
        <v>0</v>
      </c>
      <c r="M62" s="38">
        <f>[4]AUTO!AQ63</f>
        <v>0</v>
      </c>
      <c r="N62" s="38">
        <f>[4]AUTO!AR63</f>
        <v>0</v>
      </c>
      <c r="O62" s="38">
        <f t="shared" si="9"/>
        <v>15502</v>
      </c>
    </row>
    <row r="63" spans="1:15">
      <c r="A63" s="74" t="s">
        <v>100</v>
      </c>
      <c r="B63" s="38">
        <f>[4]AUTO!F64</f>
        <v>5888</v>
      </c>
      <c r="C63" s="38">
        <f>[4]AUTO!K64</f>
        <v>0</v>
      </c>
      <c r="D63" s="38">
        <f>[4]AUTO!N64</f>
        <v>0</v>
      </c>
      <c r="E63" s="38">
        <f>[4]AUTO!S64</f>
        <v>0</v>
      </c>
      <c r="F63" s="38"/>
      <c r="G63" s="38">
        <f>[4]AUTO!AD64</f>
        <v>0</v>
      </c>
      <c r="H63" s="38">
        <f>[4]AUTO!AE64</f>
        <v>0</v>
      </c>
      <c r="I63" s="38">
        <f>[4]AUTO!AF64</f>
        <v>0</v>
      </c>
      <c r="J63" s="38">
        <f>[4]AUTO!AG64</f>
        <v>0</v>
      </c>
      <c r="K63" s="38">
        <f>[4]AUTO!AJ64</f>
        <v>0</v>
      </c>
      <c r="L63" s="38">
        <f>[4]AUTO!AM64</f>
        <v>0</v>
      </c>
      <c r="M63" s="38">
        <f>[4]AUTO!AQ64</f>
        <v>0</v>
      </c>
      <c r="N63" s="38">
        <f>[4]AUTO!AR64</f>
        <v>0</v>
      </c>
      <c r="O63" s="38">
        <f t="shared" si="9"/>
        <v>5888</v>
      </c>
    </row>
    <row r="64" spans="1:15">
      <c r="A64" s="74" t="s">
        <v>101</v>
      </c>
      <c r="B64" s="38">
        <f>[4]AUTO!F65</f>
        <v>20767</v>
      </c>
      <c r="C64" s="38">
        <f>[4]AUTO!K65</f>
        <v>0</v>
      </c>
      <c r="D64" s="38">
        <f>[4]AUTO!N65</f>
        <v>0</v>
      </c>
      <c r="E64" s="38">
        <f>[4]AUTO!S65</f>
        <v>493326</v>
      </c>
      <c r="F64" s="38"/>
      <c r="G64" s="38">
        <f>[4]AUTO!AD65</f>
        <v>0</v>
      </c>
      <c r="H64" s="38">
        <f>[4]AUTO!AE65</f>
        <v>0</v>
      </c>
      <c r="I64" s="38">
        <f>[4]AUTO!AF65</f>
        <v>0</v>
      </c>
      <c r="J64" s="38">
        <f>[4]AUTO!AG65</f>
        <v>0</v>
      </c>
      <c r="K64" s="38">
        <f>[4]AUTO!AJ65</f>
        <v>0</v>
      </c>
      <c r="L64" s="38">
        <f>[4]AUTO!AM65</f>
        <v>0</v>
      </c>
      <c r="M64" s="38">
        <f>[4]AUTO!AQ65</f>
        <v>0</v>
      </c>
      <c r="N64" s="38">
        <f>[4]AUTO!AR65</f>
        <v>0</v>
      </c>
      <c r="O64" s="38">
        <f t="shared" si="9"/>
        <v>514093</v>
      </c>
    </row>
    <row r="65" spans="1:15">
      <c r="A65" s="74" t="s">
        <v>102</v>
      </c>
      <c r="B65" s="38">
        <f>[4]AUTO!F66</f>
        <v>3589</v>
      </c>
      <c r="C65" s="38">
        <f>[4]AUTO!K66</f>
        <v>0</v>
      </c>
      <c r="D65" s="38">
        <f>[4]AUTO!N66</f>
        <v>0</v>
      </c>
      <c r="E65" s="38">
        <f>[4]AUTO!S66</f>
        <v>0</v>
      </c>
      <c r="F65" s="38"/>
      <c r="G65" s="38">
        <f>[4]AUTO!AD66</f>
        <v>0</v>
      </c>
      <c r="H65" s="38">
        <f>[4]AUTO!AE66</f>
        <v>0</v>
      </c>
      <c r="I65" s="38">
        <f>[4]AUTO!AF66</f>
        <v>0</v>
      </c>
      <c r="J65" s="38">
        <f>[4]AUTO!AG66</f>
        <v>0</v>
      </c>
      <c r="K65" s="38">
        <f>[4]AUTO!AJ66</f>
        <v>0</v>
      </c>
      <c r="L65" s="38">
        <f>[4]AUTO!AM66</f>
        <v>0</v>
      </c>
      <c r="M65" s="38">
        <f>[4]AUTO!AQ66</f>
        <v>0</v>
      </c>
      <c r="N65" s="38">
        <f>[4]AUTO!AR66</f>
        <v>0</v>
      </c>
      <c r="O65" s="38">
        <f t="shared" si="9"/>
        <v>3589</v>
      </c>
    </row>
    <row r="66" spans="1:15">
      <c r="A66" s="74" t="s">
        <v>103</v>
      </c>
      <c r="B66" s="38">
        <f>[4]AUTO!F67</f>
        <v>4520</v>
      </c>
      <c r="C66" s="38">
        <f>[4]AUTO!K67</f>
        <v>0</v>
      </c>
      <c r="D66" s="38">
        <f>[4]AUTO!N67</f>
        <v>0</v>
      </c>
      <c r="E66" s="38">
        <f>[4]AUTO!S67</f>
        <v>0</v>
      </c>
      <c r="F66" s="38"/>
      <c r="G66" s="38">
        <f>[4]AUTO!AD67</f>
        <v>0</v>
      </c>
      <c r="H66" s="38">
        <f>[4]AUTO!AE67</f>
        <v>0</v>
      </c>
      <c r="I66" s="38">
        <f>[4]AUTO!AF67</f>
        <v>0</v>
      </c>
      <c r="J66" s="38">
        <f>[4]AUTO!AG67</f>
        <v>0</v>
      </c>
      <c r="K66" s="38">
        <f>[4]AUTO!AJ67</f>
        <v>0</v>
      </c>
      <c r="L66" s="38">
        <f>[4]AUTO!AM67</f>
        <v>0</v>
      </c>
      <c r="M66" s="38">
        <f>[4]AUTO!AQ67</f>
        <v>0</v>
      </c>
      <c r="N66" s="38">
        <f>[4]AUTO!AR67</f>
        <v>0</v>
      </c>
      <c r="O66" s="38">
        <f t="shared" si="9"/>
        <v>4520</v>
      </c>
    </row>
    <row r="67" spans="1:15">
      <c r="A67" s="74" t="s">
        <v>104</v>
      </c>
      <c r="B67" s="38">
        <f>[4]AUTO!F68</f>
        <v>1907</v>
      </c>
      <c r="C67" s="38">
        <f>[4]AUTO!K68</f>
        <v>0</v>
      </c>
      <c r="D67" s="38">
        <f>[4]AUTO!N68</f>
        <v>0</v>
      </c>
      <c r="E67" s="38">
        <f>[4]AUTO!S68</f>
        <v>29984</v>
      </c>
      <c r="F67" s="38"/>
      <c r="G67" s="38">
        <f>[4]AUTO!AD68</f>
        <v>0</v>
      </c>
      <c r="H67" s="38">
        <f>[4]AUTO!AE68</f>
        <v>0</v>
      </c>
      <c r="I67" s="38">
        <f>[4]AUTO!AF68</f>
        <v>0</v>
      </c>
      <c r="J67" s="38">
        <f>[4]AUTO!AG68</f>
        <v>0</v>
      </c>
      <c r="K67" s="38">
        <f>[4]AUTO!AJ68</f>
        <v>0</v>
      </c>
      <c r="L67" s="38">
        <f>[4]AUTO!AM68</f>
        <v>0</v>
      </c>
      <c r="M67" s="38">
        <f>[4]AUTO!AQ68</f>
        <v>0</v>
      </c>
      <c r="N67" s="38">
        <f>[4]AUTO!AR68</f>
        <v>0</v>
      </c>
      <c r="O67" s="38">
        <f t="shared" si="9"/>
        <v>31891</v>
      </c>
    </row>
    <row r="68" spans="1:15">
      <c r="A68" s="74" t="s">
        <v>105</v>
      </c>
      <c r="B68" s="38">
        <f>[4]AUTO!F69</f>
        <v>3431</v>
      </c>
      <c r="C68" s="38">
        <f>[4]AUTO!K69</f>
        <v>0</v>
      </c>
      <c r="D68" s="38">
        <f>[4]AUTO!N69</f>
        <v>0</v>
      </c>
      <c r="E68" s="38">
        <f>[4]AUTO!S69</f>
        <v>0</v>
      </c>
      <c r="F68" s="38"/>
      <c r="G68" s="38">
        <f>[4]AUTO!AD69</f>
        <v>0</v>
      </c>
      <c r="H68" s="38">
        <f>[4]AUTO!AE69</f>
        <v>0</v>
      </c>
      <c r="I68" s="38">
        <f>[4]AUTO!AF69</f>
        <v>0</v>
      </c>
      <c r="J68" s="38">
        <f>[4]AUTO!AG69</f>
        <v>0</v>
      </c>
      <c r="K68" s="38">
        <f>[4]AUTO!AJ69</f>
        <v>0</v>
      </c>
      <c r="L68" s="38">
        <f>[4]AUTO!AM69</f>
        <v>0</v>
      </c>
      <c r="M68" s="38">
        <f>[4]AUTO!AQ69</f>
        <v>0</v>
      </c>
      <c r="N68" s="38">
        <f>[4]AUTO!AR69</f>
        <v>0</v>
      </c>
      <c r="O68" s="38">
        <f t="shared" si="9"/>
        <v>3431</v>
      </c>
    </row>
    <row r="69" spans="1:15">
      <c r="A69" s="126" t="s">
        <v>106</v>
      </c>
      <c r="B69" s="46">
        <f t="shared" ref="B69:N69" si="10">SUM(B70:B73)</f>
        <v>16829</v>
      </c>
      <c r="C69" s="46">
        <f t="shared" si="10"/>
        <v>0</v>
      </c>
      <c r="D69" s="46">
        <f t="shared" si="10"/>
        <v>0</v>
      </c>
      <c r="E69" s="46">
        <f t="shared" si="10"/>
        <v>453190</v>
      </c>
      <c r="F69" s="46"/>
      <c r="G69" s="46">
        <f t="shared" si="10"/>
        <v>0</v>
      </c>
      <c r="H69" s="46">
        <f t="shared" si="10"/>
        <v>0</v>
      </c>
      <c r="I69" s="46">
        <f t="shared" si="10"/>
        <v>0</v>
      </c>
      <c r="J69" s="46">
        <f t="shared" si="10"/>
        <v>0</v>
      </c>
      <c r="K69" s="46">
        <f t="shared" si="10"/>
        <v>0</v>
      </c>
      <c r="L69" s="46">
        <f t="shared" si="10"/>
        <v>0</v>
      </c>
      <c r="M69" s="46">
        <f t="shared" si="10"/>
        <v>0</v>
      </c>
      <c r="N69" s="46">
        <f t="shared" si="10"/>
        <v>0</v>
      </c>
      <c r="O69" s="46">
        <f>SUM(O70:O73)</f>
        <v>470019</v>
      </c>
    </row>
    <row r="70" spans="1:15">
      <c r="A70" s="126" t="s">
        <v>107</v>
      </c>
      <c r="B70" s="38">
        <f>[4]AUTO!F71</f>
        <v>1582</v>
      </c>
      <c r="C70" s="38">
        <f>[4]AUTO!K71</f>
        <v>0</v>
      </c>
      <c r="D70" s="38">
        <f>[4]AUTO!N71</f>
        <v>0</v>
      </c>
      <c r="E70" s="38">
        <f>[4]AUTO!S71</f>
        <v>453190</v>
      </c>
      <c r="F70" s="38"/>
      <c r="G70" s="38">
        <f>[4]AUTO!AD71</f>
        <v>0</v>
      </c>
      <c r="H70" s="38">
        <f>[4]AUTO!AE71</f>
        <v>0</v>
      </c>
      <c r="I70" s="38">
        <f>[4]AUTO!AF71</f>
        <v>0</v>
      </c>
      <c r="J70" s="38">
        <f>[4]AUTO!AG71</f>
        <v>0</v>
      </c>
      <c r="K70" s="38">
        <f>[4]AUTO!AJ71</f>
        <v>0</v>
      </c>
      <c r="L70" s="38">
        <f>[4]AUTO!AM71</f>
        <v>0</v>
      </c>
      <c r="M70" s="38">
        <f>[4]AUTO!AQ71</f>
        <v>0</v>
      </c>
      <c r="N70" s="38">
        <f>[4]AUTO!AR71</f>
        <v>0</v>
      </c>
      <c r="O70" s="38">
        <f t="shared" ref="O70:O91" si="11">SUM(B70:N70)</f>
        <v>454772</v>
      </c>
    </row>
    <row r="71" spans="1:15">
      <c r="A71" s="126" t="s">
        <v>108</v>
      </c>
      <c r="B71" s="38">
        <f>[4]AUTO!F72</f>
        <v>5337</v>
      </c>
      <c r="C71" s="38">
        <f>[4]AUTO!K72</f>
        <v>0</v>
      </c>
      <c r="D71" s="38">
        <f>[4]AUTO!N72</f>
        <v>0</v>
      </c>
      <c r="E71" s="38">
        <f>[4]AUTO!S72</f>
        <v>0</v>
      </c>
      <c r="F71" s="38"/>
      <c r="G71" s="38">
        <f>[4]AUTO!AD72</f>
        <v>0</v>
      </c>
      <c r="H71" s="38">
        <f>[4]AUTO!AE72</f>
        <v>0</v>
      </c>
      <c r="I71" s="38">
        <f>[4]AUTO!AF72</f>
        <v>0</v>
      </c>
      <c r="J71" s="38">
        <f>[4]AUTO!AG72</f>
        <v>0</v>
      </c>
      <c r="K71" s="38">
        <f>[4]AUTO!AJ72</f>
        <v>0</v>
      </c>
      <c r="L71" s="38">
        <f>[4]AUTO!AM72</f>
        <v>0</v>
      </c>
      <c r="M71" s="38">
        <f>[4]AUTO!AQ72</f>
        <v>0</v>
      </c>
      <c r="N71" s="38">
        <f>[4]AUTO!AR72</f>
        <v>0</v>
      </c>
      <c r="O71" s="38">
        <f t="shared" si="11"/>
        <v>5337</v>
      </c>
    </row>
    <row r="72" spans="1:15">
      <c r="A72" s="126" t="s">
        <v>109</v>
      </c>
      <c r="B72" s="38">
        <f>[4]AUTO!F73</f>
        <v>5246</v>
      </c>
      <c r="C72" s="38">
        <f>[4]AUTO!K73</f>
        <v>0</v>
      </c>
      <c r="D72" s="38">
        <f>[4]AUTO!N73</f>
        <v>0</v>
      </c>
      <c r="E72" s="38">
        <f>[4]AUTO!S73</f>
        <v>0</v>
      </c>
      <c r="F72" s="38"/>
      <c r="G72" s="38">
        <f>[4]AUTO!AD73</f>
        <v>0</v>
      </c>
      <c r="H72" s="38">
        <f>[4]AUTO!AE73</f>
        <v>0</v>
      </c>
      <c r="I72" s="38">
        <f>[4]AUTO!AF73</f>
        <v>0</v>
      </c>
      <c r="J72" s="38">
        <f>[4]AUTO!AG73</f>
        <v>0</v>
      </c>
      <c r="K72" s="38">
        <f>[4]AUTO!AJ73</f>
        <v>0</v>
      </c>
      <c r="L72" s="38">
        <f>[4]AUTO!AM73</f>
        <v>0</v>
      </c>
      <c r="M72" s="38">
        <f>[4]AUTO!AQ73</f>
        <v>0</v>
      </c>
      <c r="N72" s="38">
        <f>[4]AUTO!AR73</f>
        <v>0</v>
      </c>
      <c r="O72" s="38">
        <f t="shared" si="11"/>
        <v>5246</v>
      </c>
    </row>
    <row r="73" spans="1:15">
      <c r="A73" s="126" t="s">
        <v>110</v>
      </c>
      <c r="B73" s="38">
        <f>[4]AUTO!F74</f>
        <v>4664</v>
      </c>
      <c r="C73" s="38">
        <f>[4]AUTO!K74</f>
        <v>0</v>
      </c>
      <c r="D73" s="38">
        <f>[4]AUTO!N74</f>
        <v>0</v>
      </c>
      <c r="E73" s="38">
        <f>[4]AUTO!S74</f>
        <v>0</v>
      </c>
      <c r="F73" s="38"/>
      <c r="G73" s="38">
        <f>[4]AUTO!AD74</f>
        <v>0</v>
      </c>
      <c r="H73" s="38">
        <f>[4]AUTO!AE74</f>
        <v>0</v>
      </c>
      <c r="I73" s="38">
        <f>[4]AUTO!AF74</f>
        <v>0</v>
      </c>
      <c r="J73" s="38">
        <f>[4]AUTO!AG74</f>
        <v>0</v>
      </c>
      <c r="K73" s="38">
        <f>[4]AUTO!AJ74</f>
        <v>0</v>
      </c>
      <c r="L73" s="38">
        <f>[4]AUTO!AM74</f>
        <v>0</v>
      </c>
      <c r="M73" s="38">
        <f>[4]AUTO!AQ74</f>
        <v>0</v>
      </c>
      <c r="N73" s="38">
        <f>[4]AUTO!AR74</f>
        <v>0</v>
      </c>
      <c r="O73" s="38">
        <f t="shared" si="11"/>
        <v>4664</v>
      </c>
    </row>
    <row r="74" spans="1:15">
      <c r="A74" s="126" t="s">
        <v>111</v>
      </c>
      <c r="B74" s="38">
        <f>[4]AUTO!F75</f>
        <v>54835</v>
      </c>
      <c r="C74" s="38">
        <f>[4]AUTO!K75</f>
        <v>0</v>
      </c>
      <c r="D74" s="38">
        <f>[4]AUTO!N75</f>
        <v>0</v>
      </c>
      <c r="E74" s="38">
        <f>[4]AUTO!S75</f>
        <v>0</v>
      </c>
      <c r="F74" s="38"/>
      <c r="G74" s="38">
        <f>[4]AUTO!AD75</f>
        <v>0</v>
      </c>
      <c r="H74" s="38">
        <f>[4]AUTO!AE75</f>
        <v>0</v>
      </c>
      <c r="I74" s="38">
        <f>[4]AUTO!AF75</f>
        <v>0</v>
      </c>
      <c r="J74" s="38">
        <f>[4]AUTO!AG75</f>
        <v>0</v>
      </c>
      <c r="K74" s="38">
        <f>[4]AUTO!AJ75</f>
        <v>0</v>
      </c>
      <c r="L74" s="38">
        <f>[4]AUTO!AM75</f>
        <v>0</v>
      </c>
      <c r="M74" s="38">
        <f>[4]AUTO!AQ75</f>
        <v>0</v>
      </c>
      <c r="N74" s="38">
        <f>[4]AUTO!AR75</f>
        <v>0</v>
      </c>
      <c r="O74" s="38">
        <f t="shared" si="11"/>
        <v>54835</v>
      </c>
    </row>
    <row r="75" spans="1:15">
      <c r="A75" s="126" t="s">
        <v>112</v>
      </c>
      <c r="B75" s="38">
        <f>[4]AUTO!F76</f>
        <v>39366</v>
      </c>
      <c r="C75" s="38">
        <f>[4]AUTO!K76</f>
        <v>0</v>
      </c>
      <c r="D75" s="38">
        <f>[4]AUTO!N76</f>
        <v>0</v>
      </c>
      <c r="E75" s="38">
        <f>[4]AUTO!S76</f>
        <v>0</v>
      </c>
      <c r="F75" s="38"/>
      <c r="G75" s="38">
        <f>[4]AUTO!AD76</f>
        <v>0</v>
      </c>
      <c r="H75" s="38">
        <f>[4]AUTO!AE76</f>
        <v>0</v>
      </c>
      <c r="I75" s="38">
        <f>[4]AUTO!AF76</f>
        <v>0</v>
      </c>
      <c r="J75" s="38">
        <f>[4]AUTO!AG76</f>
        <v>0</v>
      </c>
      <c r="K75" s="38">
        <f>[4]AUTO!AJ76</f>
        <v>0</v>
      </c>
      <c r="L75" s="38">
        <f>[4]AUTO!AM76</f>
        <v>0</v>
      </c>
      <c r="M75" s="38">
        <f>[4]AUTO!AQ76</f>
        <v>0</v>
      </c>
      <c r="N75" s="38">
        <f>[4]AUTO!AR76</f>
        <v>0</v>
      </c>
      <c r="O75" s="38">
        <f t="shared" si="11"/>
        <v>39366</v>
      </c>
    </row>
    <row r="76" spans="1:15">
      <c r="A76" s="126" t="s">
        <v>113</v>
      </c>
      <c r="B76" s="38">
        <f>[4]AUTO!F77</f>
        <v>29486</v>
      </c>
      <c r="C76" s="38">
        <f>[4]AUTO!K77</f>
        <v>0</v>
      </c>
      <c r="D76" s="38">
        <f>[4]AUTO!N77</f>
        <v>0</v>
      </c>
      <c r="E76" s="38">
        <f>[4]AUTO!S77</f>
        <v>0</v>
      </c>
      <c r="F76" s="38"/>
      <c r="G76" s="38">
        <f>[4]AUTO!AD77</f>
        <v>0</v>
      </c>
      <c r="H76" s="38">
        <f>[4]AUTO!AE77</f>
        <v>0</v>
      </c>
      <c r="I76" s="38">
        <f>[4]AUTO!AF77</f>
        <v>0</v>
      </c>
      <c r="J76" s="38">
        <f>[4]AUTO!AG77</f>
        <v>0</v>
      </c>
      <c r="K76" s="38">
        <f>[4]AUTO!AJ77</f>
        <v>0</v>
      </c>
      <c r="L76" s="38">
        <f>[4]AUTO!AM77</f>
        <v>0</v>
      </c>
      <c r="M76" s="38">
        <f>[4]AUTO!AQ77</f>
        <v>0</v>
      </c>
      <c r="N76" s="38">
        <f>[4]AUTO!AR77</f>
        <v>0</v>
      </c>
      <c r="O76" s="38">
        <f t="shared" si="11"/>
        <v>29486</v>
      </c>
    </row>
    <row r="77" spans="1:15">
      <c r="A77" s="126" t="s">
        <v>114</v>
      </c>
      <c r="B77" s="38">
        <f>[4]AUTO!F78</f>
        <v>4956</v>
      </c>
      <c r="C77" s="38">
        <f>[4]AUTO!K78</f>
        <v>0</v>
      </c>
      <c r="D77" s="38">
        <f>[4]AUTO!N78</f>
        <v>0</v>
      </c>
      <c r="E77" s="38">
        <f>[4]AUTO!S78</f>
        <v>0</v>
      </c>
      <c r="F77" s="38"/>
      <c r="G77" s="38">
        <f>[4]AUTO!AD78</f>
        <v>0</v>
      </c>
      <c r="H77" s="38">
        <f>[4]AUTO!AE78</f>
        <v>0</v>
      </c>
      <c r="I77" s="38">
        <f>[4]AUTO!AF78</f>
        <v>0</v>
      </c>
      <c r="J77" s="38">
        <f>[4]AUTO!AG78</f>
        <v>0</v>
      </c>
      <c r="K77" s="38">
        <f>[4]AUTO!AJ78</f>
        <v>0</v>
      </c>
      <c r="L77" s="38">
        <f>[4]AUTO!AM78</f>
        <v>0</v>
      </c>
      <c r="M77" s="38">
        <f>[4]AUTO!AQ78</f>
        <v>0</v>
      </c>
      <c r="N77" s="38">
        <f>[4]AUTO!AR78</f>
        <v>0</v>
      </c>
      <c r="O77" s="38">
        <f t="shared" si="11"/>
        <v>4956</v>
      </c>
    </row>
    <row r="78" spans="1:15">
      <c r="A78" s="126" t="s">
        <v>115</v>
      </c>
      <c r="B78" s="38">
        <f>[4]AUTO!F79</f>
        <v>3883</v>
      </c>
      <c r="C78" s="38">
        <f>[4]AUTO!K79</f>
        <v>0</v>
      </c>
      <c r="D78" s="38">
        <f>[4]AUTO!N79</f>
        <v>0</v>
      </c>
      <c r="E78" s="38">
        <f>[4]AUTO!S79</f>
        <v>0</v>
      </c>
      <c r="F78" s="38"/>
      <c r="G78" s="38">
        <f>[4]AUTO!AD79</f>
        <v>0</v>
      </c>
      <c r="H78" s="38">
        <f>[4]AUTO!AE79</f>
        <v>0</v>
      </c>
      <c r="I78" s="38">
        <f>[4]AUTO!AF79</f>
        <v>0</v>
      </c>
      <c r="J78" s="38">
        <f>[4]AUTO!AG79</f>
        <v>0</v>
      </c>
      <c r="K78" s="38">
        <f>[4]AUTO!AJ79</f>
        <v>0</v>
      </c>
      <c r="L78" s="38">
        <f>[4]AUTO!AM79</f>
        <v>0</v>
      </c>
      <c r="M78" s="38">
        <f>[4]AUTO!AQ79</f>
        <v>0</v>
      </c>
      <c r="N78" s="38">
        <f>[4]AUTO!AR79</f>
        <v>0</v>
      </c>
      <c r="O78" s="38">
        <f t="shared" si="11"/>
        <v>3883</v>
      </c>
    </row>
    <row r="79" spans="1:15" hidden="1">
      <c r="A79" s="126" t="s">
        <v>116</v>
      </c>
      <c r="B79" s="38">
        <f>[4]AUTO!F80</f>
        <v>0</v>
      </c>
      <c r="C79" s="38">
        <f>[4]AUTO!K80</f>
        <v>0</v>
      </c>
      <c r="D79" s="38">
        <f>[4]AUTO!N80</f>
        <v>0</v>
      </c>
      <c r="E79" s="38">
        <f>[4]AUTO!S80</f>
        <v>0</v>
      </c>
      <c r="F79" s="38"/>
      <c r="G79" s="38">
        <f>[4]AUTO!AD80</f>
        <v>0</v>
      </c>
      <c r="H79" s="38">
        <f>[4]AUTO!AE80</f>
        <v>0</v>
      </c>
      <c r="I79" s="38">
        <f>[4]AUTO!AF80</f>
        <v>0</v>
      </c>
      <c r="J79" s="38">
        <f>[4]AUTO!AG80</f>
        <v>0</v>
      </c>
      <c r="K79" s="38">
        <f>[4]AUTO!AJ80</f>
        <v>0</v>
      </c>
      <c r="L79" s="38">
        <f>[4]AUTO!AM80</f>
        <v>0</v>
      </c>
      <c r="M79" s="38">
        <f>[4]AUTO!AQ80</f>
        <v>0</v>
      </c>
      <c r="N79" s="38">
        <f>[4]AUTO!AR80</f>
        <v>0</v>
      </c>
      <c r="O79" s="38">
        <f t="shared" si="11"/>
        <v>0</v>
      </c>
    </row>
    <row r="80" spans="1:15">
      <c r="A80" s="126" t="s">
        <v>335</v>
      </c>
      <c r="B80" s="38">
        <f>[4]AUTO!F81</f>
        <v>2362</v>
      </c>
      <c r="C80" s="38">
        <f>[4]AUTO!K81</f>
        <v>0</v>
      </c>
      <c r="D80" s="38">
        <f>[4]AUTO!N81</f>
        <v>0</v>
      </c>
      <c r="E80" s="38">
        <f>[4]AUTO!S81</f>
        <v>0</v>
      </c>
      <c r="F80" s="38"/>
      <c r="G80" s="38">
        <f>[4]AUTO!AD81</f>
        <v>0</v>
      </c>
      <c r="H80" s="38">
        <f>[4]AUTO!AE81</f>
        <v>0</v>
      </c>
      <c r="I80" s="38">
        <f>[4]AUTO!AF81</f>
        <v>0</v>
      </c>
      <c r="J80" s="38">
        <f>[4]AUTO!AG81</f>
        <v>0</v>
      </c>
      <c r="K80" s="38">
        <f>[4]AUTO!AJ81</f>
        <v>0</v>
      </c>
      <c r="L80" s="38">
        <f>[4]AUTO!AM81</f>
        <v>0</v>
      </c>
      <c r="M80" s="38">
        <f>[4]AUTO!AQ81</f>
        <v>0</v>
      </c>
      <c r="N80" s="38">
        <f>[4]AUTO!AR81</f>
        <v>0</v>
      </c>
      <c r="O80" s="38">
        <f t="shared" si="11"/>
        <v>2362</v>
      </c>
    </row>
    <row r="81" spans="1:15">
      <c r="A81" s="126" t="s">
        <v>119</v>
      </c>
      <c r="B81" s="38">
        <f>[4]AUTO!F82</f>
        <v>1233</v>
      </c>
      <c r="C81" s="38">
        <f>[4]AUTO!K82</f>
        <v>0</v>
      </c>
      <c r="D81" s="38">
        <f>[4]AUTO!N82</f>
        <v>0</v>
      </c>
      <c r="E81" s="38">
        <f>[4]AUTO!S82</f>
        <v>0</v>
      </c>
      <c r="F81" s="38"/>
      <c r="G81" s="38">
        <f>[4]AUTO!AD82</f>
        <v>0</v>
      </c>
      <c r="H81" s="38">
        <f>[4]AUTO!AE82</f>
        <v>0</v>
      </c>
      <c r="I81" s="38">
        <f>[4]AUTO!AF82</f>
        <v>0</v>
      </c>
      <c r="J81" s="38">
        <f>[4]AUTO!AG82</f>
        <v>0</v>
      </c>
      <c r="K81" s="38">
        <f>[4]AUTO!AJ82</f>
        <v>0</v>
      </c>
      <c r="L81" s="38">
        <f>[4]AUTO!AM82</f>
        <v>0</v>
      </c>
      <c r="M81" s="38">
        <f>[4]AUTO!AQ82</f>
        <v>0</v>
      </c>
      <c r="N81" s="38">
        <f>[4]AUTO!AR82</f>
        <v>0</v>
      </c>
      <c r="O81" s="38">
        <f t="shared" si="11"/>
        <v>1233</v>
      </c>
    </row>
    <row r="82" spans="1:15">
      <c r="A82" s="126" t="s">
        <v>121</v>
      </c>
      <c r="B82" s="38">
        <f>[4]AUTO!F83</f>
        <v>2760</v>
      </c>
      <c r="C82" s="38">
        <f>[4]AUTO!K83</f>
        <v>27521</v>
      </c>
      <c r="D82" s="38">
        <f>[4]AUTO!N83</f>
        <v>0</v>
      </c>
      <c r="E82" s="38">
        <f>[4]AUTO!S83</f>
        <v>0</v>
      </c>
      <c r="F82" s="38"/>
      <c r="G82" s="38">
        <f>[4]AUTO!AD83</f>
        <v>0</v>
      </c>
      <c r="H82" s="38">
        <f>[4]AUTO!AE83</f>
        <v>0</v>
      </c>
      <c r="I82" s="38">
        <f>[4]AUTO!AF83</f>
        <v>0</v>
      </c>
      <c r="J82" s="38">
        <f>[4]AUTO!AG83</f>
        <v>0</v>
      </c>
      <c r="K82" s="38">
        <f>[4]AUTO!AJ83</f>
        <v>0</v>
      </c>
      <c r="L82" s="38">
        <f>[4]AUTO!AM83</f>
        <v>0</v>
      </c>
      <c r="M82" s="38">
        <f>[4]AUTO!AQ83</f>
        <v>0</v>
      </c>
      <c r="N82" s="38">
        <f>[4]AUTO!AR83</f>
        <v>0</v>
      </c>
      <c r="O82" s="38">
        <f t="shared" si="11"/>
        <v>30281</v>
      </c>
    </row>
    <row r="83" spans="1:15">
      <c r="A83" s="126" t="s">
        <v>123</v>
      </c>
      <c r="B83" s="38">
        <f>[4]AUTO!F84</f>
        <v>17054</v>
      </c>
      <c r="C83" s="38">
        <f>[4]AUTO!K84</f>
        <v>0</v>
      </c>
      <c r="D83" s="38">
        <f>[4]AUTO!N84</f>
        <v>0</v>
      </c>
      <c r="E83" s="38">
        <f>[4]AUTO!S84</f>
        <v>0</v>
      </c>
      <c r="F83" s="38"/>
      <c r="G83" s="38">
        <f>[4]AUTO!AD84</f>
        <v>0</v>
      </c>
      <c r="H83" s="38">
        <f>[4]AUTO!AE84</f>
        <v>0</v>
      </c>
      <c r="I83" s="38">
        <f>[4]AUTO!AF84</f>
        <v>0</v>
      </c>
      <c r="J83" s="38">
        <f>[4]AUTO!AG84</f>
        <v>0</v>
      </c>
      <c r="K83" s="38">
        <f>[4]AUTO!AJ84</f>
        <v>0</v>
      </c>
      <c r="L83" s="38">
        <f>[4]AUTO!AM84</f>
        <v>0</v>
      </c>
      <c r="M83" s="38">
        <f>[4]AUTO!AQ84</f>
        <v>0</v>
      </c>
      <c r="N83" s="38">
        <f>[4]AUTO!AR84</f>
        <v>0</v>
      </c>
      <c r="O83" s="38">
        <f t="shared" si="11"/>
        <v>17054</v>
      </c>
    </row>
    <row r="84" spans="1:15">
      <c r="A84" s="126" t="s">
        <v>125</v>
      </c>
      <c r="B84" s="38">
        <f>[4]AUTO!F85</f>
        <v>64025</v>
      </c>
      <c r="C84" s="38">
        <f>[4]AUTO!K85</f>
        <v>0</v>
      </c>
      <c r="D84" s="38">
        <f>[4]AUTO!N85</f>
        <v>0</v>
      </c>
      <c r="E84" s="38">
        <f>[4]AUTO!S85</f>
        <v>0</v>
      </c>
      <c r="F84" s="38"/>
      <c r="G84" s="38">
        <f>[4]AUTO!AD85</f>
        <v>0</v>
      </c>
      <c r="H84" s="38">
        <f>[4]AUTO!AE85</f>
        <v>0</v>
      </c>
      <c r="I84" s="38">
        <f>[4]AUTO!AF85</f>
        <v>0</v>
      </c>
      <c r="J84" s="38">
        <f>[4]AUTO!AG85</f>
        <v>0</v>
      </c>
      <c r="K84" s="38">
        <f>[4]AUTO!AJ85</f>
        <v>0</v>
      </c>
      <c r="L84" s="38">
        <f>[4]AUTO!AM85</f>
        <v>0</v>
      </c>
      <c r="M84" s="38">
        <f>[4]AUTO!AQ85</f>
        <v>0</v>
      </c>
      <c r="N84" s="38">
        <f>[4]AUTO!AR85</f>
        <v>0</v>
      </c>
      <c r="O84" s="38">
        <f t="shared" si="11"/>
        <v>64025</v>
      </c>
    </row>
    <row r="85" spans="1:15">
      <c r="A85" s="126" t="s">
        <v>127</v>
      </c>
      <c r="B85" s="38">
        <f>[4]AUTO!F86</f>
        <v>2882</v>
      </c>
      <c r="C85" s="38">
        <f>[4]AUTO!K86</f>
        <v>0</v>
      </c>
      <c r="D85" s="38">
        <f>[4]AUTO!N86</f>
        <v>0</v>
      </c>
      <c r="E85" s="38">
        <f>[4]AUTO!S86</f>
        <v>0</v>
      </c>
      <c r="F85" s="38"/>
      <c r="G85" s="38">
        <f>[4]AUTO!AD86</f>
        <v>0</v>
      </c>
      <c r="H85" s="38">
        <f>[4]AUTO!AE86</f>
        <v>0</v>
      </c>
      <c r="I85" s="38">
        <f>[4]AUTO!AF86</f>
        <v>0</v>
      </c>
      <c r="J85" s="38">
        <f>[4]AUTO!AG86</f>
        <v>0</v>
      </c>
      <c r="K85" s="38">
        <f>[4]AUTO!AJ86</f>
        <v>0</v>
      </c>
      <c r="L85" s="38">
        <f>[4]AUTO!AM86</f>
        <v>0</v>
      </c>
      <c r="M85" s="38">
        <f>[4]AUTO!AQ86</f>
        <v>0</v>
      </c>
      <c r="N85" s="38">
        <f>[4]AUTO!AR86</f>
        <v>0</v>
      </c>
      <c r="O85" s="38">
        <f t="shared" si="11"/>
        <v>2882</v>
      </c>
    </row>
    <row r="86" spans="1:15" ht="14.25" customHeight="1">
      <c r="A86" s="126" t="s">
        <v>129</v>
      </c>
      <c r="B86" s="38">
        <f>[4]AUTO!F87</f>
        <v>5046</v>
      </c>
      <c r="C86" s="38">
        <f>[4]AUTO!K87</f>
        <v>0</v>
      </c>
      <c r="D86" s="38">
        <f>[4]AUTO!N87</f>
        <v>0</v>
      </c>
      <c r="E86" s="38">
        <f>[4]AUTO!S87</f>
        <v>0</v>
      </c>
      <c r="F86" s="38"/>
      <c r="G86" s="38">
        <f>[4]AUTO!AD87</f>
        <v>0</v>
      </c>
      <c r="H86" s="38">
        <f>[4]AUTO!AE87</f>
        <v>0</v>
      </c>
      <c r="I86" s="38">
        <f>[4]AUTO!AF87</f>
        <v>0</v>
      </c>
      <c r="J86" s="38">
        <f>[4]AUTO!AG87</f>
        <v>0</v>
      </c>
      <c r="K86" s="38">
        <f>[4]AUTO!AJ87</f>
        <v>0</v>
      </c>
      <c r="L86" s="38">
        <f>[4]AUTO!AM87</f>
        <v>0</v>
      </c>
      <c r="M86" s="38">
        <f>[4]AUTO!AQ87</f>
        <v>0</v>
      </c>
      <c r="N86" s="38">
        <f>[4]AUTO!AR87</f>
        <v>0</v>
      </c>
      <c r="O86" s="38">
        <f t="shared" si="11"/>
        <v>5046</v>
      </c>
    </row>
    <row r="87" spans="1:15">
      <c r="A87" s="126" t="s">
        <v>131</v>
      </c>
      <c r="B87" s="38">
        <f>[4]AUTO!F88</f>
        <v>6900</v>
      </c>
      <c r="C87" s="38">
        <f>[4]AUTO!K88</f>
        <v>0</v>
      </c>
      <c r="D87" s="38">
        <f>[4]AUTO!N88</f>
        <v>0</v>
      </c>
      <c r="E87" s="38">
        <f>[4]AUTO!S88</f>
        <v>0</v>
      </c>
      <c r="F87" s="38"/>
      <c r="G87" s="38">
        <f>[4]AUTO!AD88</f>
        <v>0</v>
      </c>
      <c r="H87" s="38">
        <f>[4]AUTO!AE88</f>
        <v>0</v>
      </c>
      <c r="I87" s="38">
        <f>[4]AUTO!AF88</f>
        <v>0</v>
      </c>
      <c r="J87" s="38">
        <f>[4]AUTO!AG88</f>
        <v>0</v>
      </c>
      <c r="K87" s="38">
        <f>[4]AUTO!AJ88</f>
        <v>0</v>
      </c>
      <c r="L87" s="38">
        <f>[4]AUTO!AM88</f>
        <v>0</v>
      </c>
      <c r="M87" s="38">
        <f>[4]AUTO!AQ88</f>
        <v>0</v>
      </c>
      <c r="N87" s="38">
        <f>[4]AUTO!AR88</f>
        <v>0</v>
      </c>
      <c r="O87" s="38">
        <f t="shared" si="11"/>
        <v>6900</v>
      </c>
    </row>
    <row r="88" spans="1:15">
      <c r="A88" s="126" t="s">
        <v>133</v>
      </c>
      <c r="B88" s="38">
        <f>[4]AUTO!F89</f>
        <v>2518</v>
      </c>
      <c r="C88" s="38">
        <f>[4]AUTO!K89</f>
        <v>0</v>
      </c>
      <c r="D88" s="38">
        <f>[4]AUTO!N89</f>
        <v>0</v>
      </c>
      <c r="E88" s="38">
        <f>[4]AUTO!S89</f>
        <v>0</v>
      </c>
      <c r="F88" s="38"/>
      <c r="G88" s="38">
        <f>[4]AUTO!AD89</f>
        <v>0</v>
      </c>
      <c r="H88" s="38">
        <f>[4]AUTO!AE89</f>
        <v>0</v>
      </c>
      <c r="I88" s="38">
        <f>[4]AUTO!AF89</f>
        <v>0</v>
      </c>
      <c r="J88" s="38">
        <f>[4]AUTO!AG89</f>
        <v>0</v>
      </c>
      <c r="K88" s="38">
        <f>[4]AUTO!AJ89</f>
        <v>0</v>
      </c>
      <c r="L88" s="38">
        <f>[4]AUTO!AM89</f>
        <v>0</v>
      </c>
      <c r="M88" s="38">
        <f>[4]AUTO!AQ89</f>
        <v>0</v>
      </c>
      <c r="N88" s="38">
        <f>[4]AUTO!AR89</f>
        <v>0</v>
      </c>
      <c r="O88" s="38">
        <f t="shared" si="11"/>
        <v>2518</v>
      </c>
    </row>
    <row r="89" spans="1:15" ht="14.25" customHeight="1">
      <c r="A89" s="126" t="s">
        <v>135</v>
      </c>
      <c r="B89" s="38">
        <f>[4]AUTO!F90</f>
        <v>18702</v>
      </c>
      <c r="C89" s="38">
        <f>[4]AUTO!K90</f>
        <v>0</v>
      </c>
      <c r="D89" s="38">
        <f>[4]AUTO!N90</f>
        <v>0</v>
      </c>
      <c r="E89" s="38">
        <f>[4]AUTO!S90</f>
        <v>0</v>
      </c>
      <c r="F89" s="38"/>
      <c r="G89" s="38">
        <f>[4]AUTO!AD90</f>
        <v>0</v>
      </c>
      <c r="H89" s="38">
        <f>[4]AUTO!AE90</f>
        <v>0</v>
      </c>
      <c r="I89" s="38">
        <f>[4]AUTO!AF90</f>
        <v>0</v>
      </c>
      <c r="J89" s="38">
        <f>[4]AUTO!AG90</f>
        <v>0</v>
      </c>
      <c r="K89" s="38">
        <f>[4]AUTO!AJ90</f>
        <v>0</v>
      </c>
      <c r="L89" s="38">
        <f>[4]AUTO!AM90</f>
        <v>0</v>
      </c>
      <c r="M89" s="38">
        <f>[4]AUTO!AQ90</f>
        <v>0</v>
      </c>
      <c r="N89" s="38">
        <f>[4]AUTO!AR90</f>
        <v>0</v>
      </c>
      <c r="O89" s="38">
        <f t="shared" si="11"/>
        <v>18702</v>
      </c>
    </row>
    <row r="90" spans="1:15">
      <c r="A90" s="296" t="s">
        <v>137</v>
      </c>
      <c r="B90" s="38">
        <f>[4]AUTO!F91</f>
        <v>144305</v>
      </c>
      <c r="C90" s="38"/>
      <c r="D90" s="38"/>
      <c r="E90" s="38"/>
      <c r="F90" s="38"/>
      <c r="G90" s="38"/>
      <c r="H90" s="38"/>
      <c r="I90" s="38"/>
      <c r="J90" s="38"/>
      <c r="K90" s="38"/>
      <c r="L90" s="38"/>
      <c r="M90" s="38"/>
      <c r="N90" s="38"/>
      <c r="O90" s="38">
        <f t="shared" si="11"/>
        <v>144305</v>
      </c>
    </row>
    <row r="91" spans="1:15" hidden="1">
      <c r="A91" s="296" t="s">
        <v>138</v>
      </c>
      <c r="B91" s="38">
        <f>[4]AUTO!F92</f>
        <v>15101</v>
      </c>
      <c r="C91" s="38"/>
      <c r="D91" s="38"/>
      <c r="E91" s="38"/>
      <c r="F91" s="38"/>
      <c r="G91" s="38"/>
      <c r="H91" s="38"/>
      <c r="I91" s="38"/>
      <c r="J91" s="38"/>
      <c r="K91" s="38"/>
      <c r="L91" s="38"/>
      <c r="M91" s="38"/>
      <c r="N91" s="38"/>
      <c r="O91" s="38">
        <f t="shared" si="11"/>
        <v>15101</v>
      </c>
    </row>
    <row r="92" spans="1:15" hidden="1">
      <c r="A92" s="296" t="s">
        <v>139</v>
      </c>
      <c r="B92" s="38">
        <f>[4]AUTO!F93</f>
        <v>129204</v>
      </c>
      <c r="C92" s="38"/>
      <c r="D92" s="38"/>
      <c r="E92" s="38"/>
      <c r="F92" s="38"/>
      <c r="G92" s="38"/>
      <c r="H92" s="38"/>
      <c r="I92" s="38"/>
      <c r="J92" s="38"/>
      <c r="K92" s="38"/>
      <c r="L92" s="38"/>
      <c r="M92" s="38"/>
      <c r="N92" s="38"/>
      <c r="O92" s="38"/>
    </row>
    <row r="93" spans="1:15" hidden="1">
      <c r="A93" s="296"/>
      <c r="B93" s="38"/>
      <c r="C93" s="38"/>
      <c r="D93" s="38"/>
      <c r="E93" s="38"/>
      <c r="F93" s="38"/>
      <c r="G93" s="38"/>
      <c r="H93" s="38"/>
      <c r="I93" s="38"/>
      <c r="J93" s="38"/>
      <c r="K93" s="38"/>
      <c r="L93" s="38"/>
      <c r="M93" s="38"/>
      <c r="N93" s="38"/>
      <c r="O93" s="38"/>
    </row>
    <row r="94" spans="1:15">
      <c r="A94" s="74" t="s">
        <v>305</v>
      </c>
      <c r="B94" s="38">
        <f>[4]AUTO!F95</f>
        <v>0</v>
      </c>
      <c r="C94" s="38">
        <f>[4]AUTO!K95</f>
        <v>0</v>
      </c>
      <c r="D94" s="38">
        <f>[4]AUTO!N95</f>
        <v>0</v>
      </c>
      <c r="E94" s="38">
        <f>[4]AUTO!S95</f>
        <v>386250</v>
      </c>
      <c r="F94" s="38"/>
      <c r="G94" s="38">
        <f>[4]AUTO!AD95</f>
        <v>0</v>
      </c>
      <c r="H94" s="38">
        <f>[4]AUTO!AE95</f>
        <v>0</v>
      </c>
      <c r="I94" s="38">
        <f>[4]AUTO!AF95</f>
        <v>0</v>
      </c>
      <c r="J94" s="38">
        <f>[4]AUTO!AG95</f>
        <v>0</v>
      </c>
      <c r="K94" s="38">
        <f>[4]AUTO!AJ95</f>
        <v>0</v>
      </c>
      <c r="L94" s="38">
        <f>[4]AUTO!AM95</f>
        <v>0</v>
      </c>
      <c r="M94" s="38">
        <f>[4]AUTO!AQ95</f>
        <v>0</v>
      </c>
      <c r="N94" s="38">
        <f>[4]AUTO!AR95</f>
        <v>0</v>
      </c>
      <c r="O94" s="38">
        <f>SUM(B94:N94)</f>
        <v>386250</v>
      </c>
    </row>
    <row r="95" spans="1:15" ht="13.5" customHeight="1">
      <c r="A95" s="297" t="s">
        <v>319</v>
      </c>
      <c r="B95" s="38">
        <f t="shared" ref="B95:K95" si="12">SUM(B96:B97)</f>
        <v>0</v>
      </c>
      <c r="C95" s="38">
        <f t="shared" si="12"/>
        <v>0</v>
      </c>
      <c r="D95" s="38">
        <f t="shared" si="12"/>
        <v>0</v>
      </c>
      <c r="E95" s="38">
        <f t="shared" si="12"/>
        <v>0</v>
      </c>
      <c r="F95" s="38"/>
      <c r="G95" s="38">
        <f t="shared" si="12"/>
        <v>0</v>
      </c>
      <c r="H95" s="38">
        <f t="shared" si="12"/>
        <v>0</v>
      </c>
      <c r="I95" s="38">
        <f t="shared" si="12"/>
        <v>0</v>
      </c>
      <c r="J95" s="38">
        <f t="shared" si="12"/>
        <v>0</v>
      </c>
      <c r="K95" s="38">
        <f t="shared" si="12"/>
        <v>0</v>
      </c>
      <c r="L95" s="38">
        <f>SUM(L96:L97)</f>
        <v>0</v>
      </c>
      <c r="M95" s="38">
        <f>SUM(M96:M97)</f>
        <v>486885005</v>
      </c>
      <c r="N95" s="38">
        <f>SUM(N96:N97)</f>
        <v>0</v>
      </c>
      <c r="O95" s="38">
        <f>SUM(O96:O97)</f>
        <v>486885005</v>
      </c>
    </row>
    <row r="96" spans="1:15" hidden="1">
      <c r="A96" s="297" t="s">
        <v>307</v>
      </c>
      <c r="B96" s="38">
        <f>[4]AUTO!F97</f>
        <v>0</v>
      </c>
      <c r="C96" s="38">
        <f>[4]AUTO!K97</f>
        <v>0</v>
      </c>
      <c r="D96" s="38">
        <f>[4]AUTO!N97</f>
        <v>0</v>
      </c>
      <c r="E96" s="38">
        <f>[4]AUTO!S97</f>
        <v>0</v>
      </c>
      <c r="F96" s="38"/>
      <c r="G96" s="38">
        <f>[4]AUTO!AD97</f>
        <v>0</v>
      </c>
      <c r="H96" s="38">
        <f>[4]AUTO!AE97</f>
        <v>0</v>
      </c>
      <c r="I96" s="38">
        <f>[4]AUTO!AF97</f>
        <v>0</v>
      </c>
      <c r="J96" s="38">
        <f>[4]AUTO!AG97</f>
        <v>0</v>
      </c>
      <c r="K96" s="38">
        <f>[4]AUTO!AJ97</f>
        <v>0</v>
      </c>
      <c r="L96" s="38">
        <f>[4]AUTO!AM97</f>
        <v>0</v>
      </c>
      <c r="M96" s="38">
        <f>[4]AUTO!AQ97</f>
        <v>486885005</v>
      </c>
      <c r="N96" s="38">
        <f>[4]AUTO!AR97</f>
        <v>0</v>
      </c>
      <c r="O96" s="38">
        <f>SUM(B96:N96)</f>
        <v>486885005</v>
      </c>
    </row>
    <row r="97" spans="1:15" hidden="1">
      <c r="A97" s="297" t="s">
        <v>308</v>
      </c>
      <c r="B97" s="38">
        <f>[4]AUTO!F98</f>
        <v>0</v>
      </c>
      <c r="C97" s="38">
        <f>[4]AUTO!K98</f>
        <v>0</v>
      </c>
      <c r="D97" s="38">
        <f>[4]AUTO!N98</f>
        <v>0</v>
      </c>
      <c r="E97" s="38">
        <f>[4]AUTO!S98</f>
        <v>0</v>
      </c>
      <c r="F97" s="38"/>
      <c r="G97" s="38">
        <f>[4]AUTO!AD98</f>
        <v>0</v>
      </c>
      <c r="H97" s="38">
        <f>[4]AUTO!AE98</f>
        <v>0</v>
      </c>
      <c r="I97" s="38">
        <f>[4]AUTO!AF98</f>
        <v>0</v>
      </c>
      <c r="J97" s="38">
        <f>[4]AUTO!AG98</f>
        <v>0</v>
      </c>
      <c r="K97" s="38">
        <f>[4]AUTO!AJ98</f>
        <v>0</v>
      </c>
      <c r="L97" s="38">
        <f>[4]AUTO!AM98</f>
        <v>0</v>
      </c>
      <c r="M97" s="38">
        <f>[4]AUTO!AQ98</f>
        <v>0</v>
      </c>
      <c r="N97" s="38">
        <f>[4]AUTO!AR98</f>
        <v>0</v>
      </c>
      <c r="O97" s="38">
        <f>SUM(B97:N97)</f>
        <v>0</v>
      </c>
    </row>
    <row r="98" spans="1:15">
      <c r="A98" s="74" t="s">
        <v>309</v>
      </c>
      <c r="B98" s="38">
        <f>[4]AUTO!F99</f>
        <v>2329</v>
      </c>
      <c r="C98" s="38">
        <f>[4]AUTO!K99</f>
        <v>0</v>
      </c>
      <c r="D98" s="38">
        <f>[4]AUTO!N99</f>
        <v>0</v>
      </c>
      <c r="E98" s="38">
        <f>[4]AUTO!S99</f>
        <v>0</v>
      </c>
      <c r="F98" s="38"/>
      <c r="G98" s="38">
        <f>[4]AUTO!AD99</f>
        <v>0</v>
      </c>
      <c r="H98" s="38">
        <f>[4]AUTO!AE99</f>
        <v>0</v>
      </c>
      <c r="I98" s="38">
        <f>[4]AUTO!AF99</f>
        <v>0</v>
      </c>
      <c r="J98" s="38">
        <f>[4]AUTO!AG99</f>
        <v>0</v>
      </c>
      <c r="K98" s="38">
        <f>[4]AUTO!AJ99</f>
        <v>0</v>
      </c>
      <c r="L98" s="38">
        <f>[4]AUTO!AM99</f>
        <v>0</v>
      </c>
      <c r="M98" s="38">
        <f>[4]AUTO!AQ99</f>
        <v>0</v>
      </c>
      <c r="N98" s="38">
        <f>[4]AUTO!AR99</f>
        <v>0</v>
      </c>
      <c r="O98" s="38">
        <f>SUM(B98:N98)</f>
        <v>2329</v>
      </c>
    </row>
    <row r="99" spans="1:15" ht="15.75" customHeight="1">
      <c r="A99" s="296" t="s">
        <v>310</v>
      </c>
      <c r="B99" s="38">
        <f>[4]AUTO!F100</f>
        <v>0</v>
      </c>
      <c r="C99" s="38">
        <f>[4]AUTO!K100</f>
        <v>0</v>
      </c>
      <c r="D99" s="38">
        <f>[4]AUTO!N100</f>
        <v>0</v>
      </c>
      <c r="E99" s="38">
        <f>[4]AUTO!S100</f>
        <v>0</v>
      </c>
      <c r="F99" s="38"/>
      <c r="G99" s="38">
        <f>[4]AUTO!AD100</f>
        <v>0</v>
      </c>
      <c r="H99" s="38">
        <f>[4]AUTO!AE100</f>
        <v>0</v>
      </c>
      <c r="I99" s="38">
        <f>[4]AUTO!AF100</f>
        <v>334877000</v>
      </c>
      <c r="J99" s="38">
        <f>[4]AUTO!AG100</f>
        <v>0</v>
      </c>
      <c r="K99" s="38">
        <f>[4]AUTO!AJ100</f>
        <v>0</v>
      </c>
      <c r="L99" s="38">
        <f>[4]AUTO!AM100</f>
        <v>0</v>
      </c>
      <c r="M99" s="38">
        <f>[4]AUTO!AQ100</f>
        <v>0</v>
      </c>
      <c r="N99" s="38">
        <f>[4]AUTO!AR100</f>
        <v>0</v>
      </c>
      <c r="O99" s="38">
        <f>SUM(B99:N99)</f>
        <v>334877000</v>
      </c>
    </row>
    <row r="100" spans="1:15" ht="17.25" customHeight="1" thickBot="1">
      <c r="A100" s="319" t="s">
        <v>39</v>
      </c>
      <c r="B100" s="303">
        <f>SUM(B6:B12)+SUM(B15:B20)+SUM(B23:B26)+SUM(B29:B30)+SUM(B33:B49)+B95+B99+B94+B98</f>
        <v>37937494</v>
      </c>
      <c r="C100" s="303">
        <f t="shared" ref="C100:O100" si="13">SUM(C6:C12)+SUM(C15:C20)+SUM(C23:C26)+SUM(C29:C30)+SUM(C33:C49)+C95+C99+C94+C98</f>
        <v>529884</v>
      </c>
      <c r="D100" s="303">
        <f t="shared" si="13"/>
        <v>2495151</v>
      </c>
      <c r="E100" s="303">
        <f t="shared" si="13"/>
        <v>7064679</v>
      </c>
      <c r="F100" s="303">
        <f t="shared" si="13"/>
        <v>3012324</v>
      </c>
      <c r="G100" s="303">
        <f t="shared" si="13"/>
        <v>0</v>
      </c>
      <c r="H100" s="303">
        <f t="shared" si="13"/>
        <v>480</v>
      </c>
      <c r="I100" s="303">
        <f t="shared" si="13"/>
        <v>334877000</v>
      </c>
      <c r="J100" s="303">
        <f t="shared" si="13"/>
        <v>0</v>
      </c>
      <c r="K100" s="303">
        <f t="shared" si="13"/>
        <v>702359</v>
      </c>
      <c r="L100" s="303">
        <f t="shared" si="13"/>
        <v>2942313</v>
      </c>
      <c r="M100" s="303">
        <f t="shared" si="13"/>
        <v>486885005</v>
      </c>
      <c r="N100" s="303">
        <f t="shared" si="13"/>
        <v>0</v>
      </c>
      <c r="O100" s="303">
        <f t="shared" si="13"/>
        <v>876446689</v>
      </c>
    </row>
    <row r="101" spans="1:15" ht="13.5" thickTop="1"/>
  </sheetData>
  <printOptions gridLines="1"/>
  <pageMargins left="0.57999999999999996" right="0.25" top="0.28000000000000003" bottom="0.35" header="0.17" footer="0.17"/>
  <pageSetup paperSize="9" scale="75"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Summary</vt:lpstr>
      <vt:lpstr>ByDept</vt:lpstr>
      <vt:lpstr>ProgramAdjustments</vt:lpstr>
      <vt:lpstr>AllSources</vt:lpstr>
      <vt:lpstr>SPFs-RA10924</vt:lpstr>
      <vt:lpstr>Continuing-RA10717</vt:lpstr>
      <vt:lpstr>Automatic</vt:lpstr>
      <vt:lpstr>AllSources!Print_Area</vt:lpstr>
      <vt:lpstr>Automatic!Print_Area</vt:lpstr>
      <vt:lpstr>ByDept!Print_Area</vt:lpstr>
      <vt:lpstr>'Continuing-RA10717'!Print_Area</vt:lpstr>
      <vt:lpstr>ProgramAdjustments!Print_Area</vt:lpstr>
      <vt:lpstr>'SPFs-RA10924'!Print_Area</vt:lpstr>
      <vt:lpstr>Summary!Print_Area</vt:lpstr>
      <vt:lpstr>AllSources!Print_Titles</vt:lpstr>
      <vt:lpstr>Automatic!Print_Titles</vt:lpstr>
      <vt:lpstr>ByDept!Print_Titles</vt:lpstr>
      <vt:lpstr>'Continuing-RA10717'!Print_Titles</vt:lpstr>
      <vt:lpstr>ProgramAdjustments!Print_Titles</vt:lpstr>
      <vt:lpstr>'SPFs-RA10924'!Print_Titles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Katherine N. Dumpa</cp:lastModifiedBy>
  <cp:lastPrinted>2017-05-09T05:31:51Z</cp:lastPrinted>
  <dcterms:created xsi:type="dcterms:W3CDTF">2017-05-05T01:20:35Z</dcterms:created>
  <dcterms:modified xsi:type="dcterms:W3CDTF">2017-05-09T05:31:58Z</dcterms:modified>
</cp:coreProperties>
</file>